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PECIALTY ADMINISTRATORS KT, MF, SWS, HB, FR\Emergency Medicine - Heidi\ACCS - Acute Care Common Stem\"/>
    </mc:Choice>
  </mc:AlternateContent>
  <xr:revisionPtr revIDLastSave="0" documentId="8_{20A6E422-5731-4516-B562-77FE6861D7F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Acute Medicine" sheetId="3" r:id="rId1"/>
    <sheet name="Emergency Medicine" sheetId="2" r:id="rId2"/>
    <sheet name="Anaesthetics" sheetId="1" r:id="rId3"/>
    <sheet name="ICU" sheetId="6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S24" i="1"/>
  <c r="S28" i="1"/>
  <c r="S27" i="1"/>
  <c r="S26" i="1"/>
  <c r="S25" i="1"/>
  <c r="S23" i="1"/>
  <c r="S22" i="1"/>
  <c r="S21" i="1"/>
  <c r="S20" i="1"/>
  <c r="S19" i="1"/>
  <c r="P27" i="1"/>
  <c r="P26" i="1"/>
  <c r="P25" i="1"/>
  <c r="P24" i="1"/>
  <c r="P23" i="1"/>
  <c r="P22" i="1"/>
  <c r="P21" i="1"/>
  <c r="P20" i="1"/>
  <c r="P19" i="1"/>
  <c r="Q14" i="1"/>
  <c r="Q13" i="1"/>
  <c r="U13" i="1"/>
  <c r="U12" i="1"/>
  <c r="U11" i="1"/>
  <c r="U10" i="1"/>
  <c r="U9" i="1"/>
  <c r="U8" i="1"/>
  <c r="U7" i="1"/>
  <c r="U6" i="1"/>
  <c r="U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S16" i="1"/>
  <c r="S15" i="1"/>
  <c r="S14" i="1"/>
  <c r="S13" i="1"/>
  <c r="O15" i="1"/>
  <c r="O14" i="1"/>
  <c r="O13" i="1"/>
  <c r="S10" i="1"/>
  <c r="S9" i="1"/>
  <c r="S8" i="1"/>
  <c r="S7" i="1"/>
  <c r="S6" i="1"/>
  <c r="S5" i="1"/>
  <c r="Q9" i="1"/>
  <c r="Q5" i="1"/>
  <c r="Q8" i="1"/>
  <c r="Q7" i="1"/>
  <c r="Q6" i="1"/>
  <c r="O7" i="1"/>
  <c r="O6" i="1"/>
  <c r="O5" i="1"/>
  <c r="R2" i="1"/>
  <c r="P2" i="1"/>
</calcChain>
</file>

<file path=xl/sharedStrings.xml><?xml version="1.0" encoding="utf-8"?>
<sst xmlns="http://schemas.openxmlformats.org/spreadsheetml/2006/main" count="203" uniqueCount="147">
  <si>
    <t xml:space="preserve">Date </t>
  </si>
  <si>
    <t>ASA</t>
  </si>
  <si>
    <t xml:space="preserve">Supervision </t>
  </si>
  <si>
    <t>Priority</t>
  </si>
  <si>
    <t xml:space="preserve">Notes </t>
  </si>
  <si>
    <t>Immediate</t>
  </si>
  <si>
    <t>Urgent</t>
  </si>
  <si>
    <t>F</t>
  </si>
  <si>
    <t>M</t>
  </si>
  <si>
    <t>Emergency</t>
  </si>
  <si>
    <t>Urology</t>
  </si>
  <si>
    <t>Routine</t>
  </si>
  <si>
    <t>16 - 80 yr</t>
  </si>
  <si>
    <t>6 - 15 yr</t>
  </si>
  <si>
    <t>1 - 5 yr</t>
  </si>
  <si>
    <t>Gender</t>
  </si>
  <si>
    <t>Cardiac</t>
  </si>
  <si>
    <t>Dental</t>
  </si>
  <si>
    <t>ENT</t>
  </si>
  <si>
    <t>General</t>
  </si>
  <si>
    <t>Gynaecology</t>
  </si>
  <si>
    <t>Maxillo-facial</t>
  </si>
  <si>
    <t>Miscellaneous</t>
  </si>
  <si>
    <t>Neonates</t>
  </si>
  <si>
    <t>Neuro</t>
  </si>
  <si>
    <t>Obstetrics</t>
  </si>
  <si>
    <t>Ophthalmics</t>
  </si>
  <si>
    <t>Orthopaedics</t>
  </si>
  <si>
    <t>Paediatrics</t>
  </si>
  <si>
    <t>Plastics</t>
  </si>
  <si>
    <t>Radiology</t>
  </si>
  <si>
    <t>Resuscitation</t>
  </si>
  <si>
    <t>Trauma</t>
  </si>
  <si>
    <t>Thoracic</t>
  </si>
  <si>
    <t>Vascular</t>
  </si>
  <si>
    <t>ASA 1</t>
  </si>
  <si>
    <t>ASA 2</t>
  </si>
  <si>
    <t>ASA 3</t>
  </si>
  <si>
    <t>ASA 4</t>
  </si>
  <si>
    <t>ASA 5</t>
  </si>
  <si>
    <t>Donor</t>
  </si>
  <si>
    <t>Local</t>
  </si>
  <si>
    <t>GA mask</t>
  </si>
  <si>
    <t>GA LMA</t>
  </si>
  <si>
    <t>GA LMA IPPV</t>
  </si>
  <si>
    <t>GA ETT SV</t>
  </si>
  <si>
    <t>GA ETT IPPV</t>
  </si>
  <si>
    <t>LA</t>
  </si>
  <si>
    <t>Sedation</t>
  </si>
  <si>
    <t>Monitoring only</t>
  </si>
  <si>
    <t>Other</t>
  </si>
  <si>
    <t>Mode of Anaesthesia</t>
  </si>
  <si>
    <t>Day case</t>
  </si>
  <si>
    <t>Time of Day</t>
  </si>
  <si>
    <t>Age</t>
  </si>
  <si>
    <t>08.00 - 18.00</t>
  </si>
  <si>
    <t>18.00 - 24.00</t>
  </si>
  <si>
    <t>00.00 - 08.00</t>
  </si>
  <si>
    <t>Regional Techniques</t>
  </si>
  <si>
    <t>Spinal</t>
  </si>
  <si>
    <t>Epidural (including CSE)</t>
  </si>
  <si>
    <t>Brachial plexus</t>
  </si>
  <si>
    <t>Sciatic</t>
  </si>
  <si>
    <t>Femoral</t>
  </si>
  <si>
    <t>IVRA</t>
  </si>
  <si>
    <t>Minor nerve blocks</t>
  </si>
  <si>
    <t>Cervical plexus</t>
  </si>
  <si>
    <t>Peripheral</t>
  </si>
  <si>
    <t>RSI</t>
  </si>
  <si>
    <t>TIVA</t>
  </si>
  <si>
    <t>CVP line</t>
  </si>
  <si>
    <t>Arterial line</t>
  </si>
  <si>
    <t>Fibreoptic intubation</t>
  </si>
  <si>
    <t>Percutaneous tracheostomy</t>
  </si>
  <si>
    <t>Double lumen tube</t>
  </si>
  <si>
    <t>Chest drain</t>
  </si>
  <si>
    <t>Additional Procedures</t>
  </si>
  <si>
    <t xml:space="preserve">Speciality </t>
  </si>
  <si>
    <t>Anaesthetic Logbook</t>
  </si>
  <si>
    <t>Date</t>
  </si>
  <si>
    <t>From</t>
  </si>
  <si>
    <t>To</t>
  </si>
  <si>
    <t>Age Range</t>
  </si>
  <si>
    <t>Supervision</t>
  </si>
  <si>
    <t>Mode</t>
  </si>
  <si>
    <t>0 - 1 yr</t>
  </si>
  <si>
    <t>Over 80 yr</t>
  </si>
  <si>
    <t>Speciality</t>
  </si>
  <si>
    <t>PA catheter</t>
  </si>
  <si>
    <t>Summary Report</t>
  </si>
  <si>
    <t>Distant</t>
  </si>
  <si>
    <t>Solo</t>
  </si>
  <si>
    <t>East of England ACCS ST1 Emergency Medicine Logbook</t>
  </si>
  <si>
    <t>Case Number</t>
  </si>
  <si>
    <t>Sex</t>
  </si>
  <si>
    <t>Presenting Complaint/Issues</t>
  </si>
  <si>
    <t>Outcome</t>
  </si>
  <si>
    <t>Interesting learning points/Notes</t>
  </si>
  <si>
    <t>#</t>
  </si>
  <si>
    <t>Chest Pain</t>
  </si>
  <si>
    <t>Admit - Med</t>
  </si>
  <si>
    <t>Widespread ST elevation=Pericarditis</t>
  </si>
  <si>
    <t>Fall</t>
  </si>
  <si>
    <t>Discharge</t>
  </si>
  <si>
    <t>N/A</t>
  </si>
  <si>
    <t>East of England ACCS ST1 Acute Medicine Logbook</t>
  </si>
  <si>
    <t>Acute Take/Ward Round</t>
  </si>
  <si>
    <t>Ambulatory Care Clinic</t>
  </si>
  <si>
    <t>Case Seen/Presenting Complaint</t>
  </si>
  <si>
    <r>
      <t>Reminder</t>
    </r>
    <r>
      <rPr>
        <i/>
        <u/>
        <sz val="11"/>
        <color theme="1"/>
        <rFont val="Calibri"/>
        <family val="2"/>
        <scheme val="minor"/>
      </rPr>
      <t>: Things to Consider</t>
    </r>
  </si>
  <si>
    <t>MCR should be completed during this rotation</t>
  </si>
  <si>
    <t>MSF should be completed if this is your first rotation of ST1. You may also wish to consider this if it is your second rotation!</t>
  </si>
  <si>
    <t>L.O</t>
  </si>
  <si>
    <t xml:space="preserve">L.O </t>
  </si>
  <si>
    <t>ACCS Learning Objectives</t>
  </si>
  <si>
    <t>ACCS LO1: Care for physiologically stable patients</t>
  </si>
  <si>
    <t>ACCS LO2: Make safe clinical decision, appropriate for level of experience, knowing when and how to seek effective support</t>
  </si>
  <si>
    <t>ACCS LO3: Identify sick adult patients, be able to resuscitate and stabilise and knowing when and how to seek effective support</t>
  </si>
  <si>
    <t>ACCS LO4: Care for injured patients across the full range of complexity</t>
  </si>
  <si>
    <t>ACCS LO5: Deliver key procedural skills</t>
  </si>
  <si>
    <t>ACCS LO6: Deal with complex and challenging situations in the work place</t>
  </si>
  <si>
    <t>ACCS LO7: Provide safe basic anaesthetic care including sedation</t>
  </si>
  <si>
    <t>ACCS LO8: Manage patients with organ dysfunction and failure</t>
  </si>
  <si>
    <t>LO 2/3</t>
  </si>
  <si>
    <t>LO 4</t>
  </si>
  <si>
    <t>learning points</t>
  </si>
  <si>
    <t>system support</t>
  </si>
  <si>
    <t>Procedural skills</t>
  </si>
  <si>
    <t>Procedure completed</t>
  </si>
  <si>
    <t>Level of supervision</t>
  </si>
  <si>
    <t>level of supervision</t>
  </si>
  <si>
    <t>Procedure</t>
  </si>
  <si>
    <t>ITU LOGBOOK</t>
  </si>
  <si>
    <t> involvement  in the case (eg: reviewed, placed lines, admitted)</t>
  </si>
  <si>
    <t>ITU Case log book</t>
  </si>
  <si>
    <t>ITU Procedure logbook</t>
  </si>
  <si>
    <t>Learning points</t>
  </si>
  <si>
    <t>Level of supervision (local, distant or teaching)</t>
  </si>
  <si>
    <t>Ultrasound guided (yes/No)</t>
  </si>
  <si>
    <t xml:space="preserve">Procedures - Suggested procedures for ICM are: Emergency intubation, Chest drain – seldinger, Chest drain – trauma , Arterial cannulation, Central venous access – IJ, Central venous access – SC, Central venous access – Femoral, Pulmonary artery catheter,  Ascitic drain/tap, 
 Lumbar puncture
</t>
  </si>
  <si>
    <t>Procedures - . Suggested procedures for Acute Medicine; DCCV, Lumbar Puncture, Ascitic drain/tap, Chest drain-seldinger, chest drain-open, pleural aspiration.</t>
  </si>
  <si>
    <t>MSF should be completed if this is your first rotation of ST2. You may also wish to consider this if it is your second rotation!</t>
  </si>
  <si>
    <t>MTR should be completed during this rotation</t>
  </si>
  <si>
    <t>EM Case Log</t>
  </si>
  <si>
    <t>FEG should be completed during this rotation</t>
  </si>
  <si>
    <t xml:space="preserve">Procedures - . Suggested procedures for Acute Medicine; DCCV, Lumbar Puncture, Ascitic drain/tap, Chest drain-seldinger, chest drain-open, pleural aspiration, fracture manipulation. </t>
  </si>
  <si>
    <t>Also note: SLO4 can only be completed in EM during ST1. So, pay close attention to all the key descriptors.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</si>
</sst>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BBE7"/>
        <bgColor indexed="64"/>
      </patternFill>
    </fill>
    <fill>
      <patternFill patternType="solid">
        <fgColor rgb="FFB35ABA"/>
        <bgColor indexed="64"/>
      </patternFill>
    </fill>
    <fill>
      <patternFill patternType="solid">
        <fgColor rgb="FFFC6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E69C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/>
    <xf numFmtId="14" fontId="0" fillId="0" borderId="4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14" fontId="0" fillId="0" borderId="6" xfId="0" applyNumberFormat="1" applyBorder="1" applyProtection="1">
      <protection locked="0"/>
    </xf>
    <xf numFmtId="14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4" fillId="3" borderId="12" xfId="0" applyFont="1" applyFill="1" applyBorder="1" applyProtection="1"/>
    <xf numFmtId="0" fontId="4" fillId="3" borderId="13" xfId="0" applyFont="1" applyFill="1" applyBorder="1" applyProtection="1"/>
    <xf numFmtId="0" fontId="4" fillId="3" borderId="14" xfId="0" applyFont="1" applyFill="1" applyBorder="1" applyProtection="1"/>
    <xf numFmtId="0" fontId="4" fillId="3" borderId="17" xfId="0" applyFont="1" applyFill="1" applyBorder="1" applyProtection="1"/>
    <xf numFmtId="0" fontId="4" fillId="3" borderId="18" xfId="0" applyFont="1" applyFill="1" applyBorder="1" applyProtection="1"/>
    <xf numFmtId="14" fontId="3" fillId="0" borderId="18" xfId="0" applyNumberFormat="1" applyFont="1" applyFill="1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1" fillId="0" borderId="4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20" xfId="0" applyBorder="1" applyProtection="1"/>
    <xf numFmtId="0" fontId="0" fillId="0" borderId="1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" fillId="0" borderId="24" xfId="0" applyFont="1" applyBorder="1" applyProtection="1"/>
    <xf numFmtId="0" fontId="0" fillId="0" borderId="22" xfId="0" applyBorder="1" applyAlignment="1" applyProtection="1">
      <alignment horizontal="center"/>
    </xf>
    <xf numFmtId="0" fontId="0" fillId="2" borderId="4" xfId="0" applyFill="1" applyBorder="1" applyProtection="1"/>
    <xf numFmtId="0" fontId="0" fillId="2" borderId="0" xfId="0" applyFill="1" applyBorder="1" applyProtection="1"/>
    <xf numFmtId="0" fontId="0" fillId="0" borderId="21" xfId="0" applyBorder="1" applyProtection="1"/>
    <xf numFmtId="0" fontId="0" fillId="0" borderId="23" xfId="0" applyBorder="1" applyAlignment="1" applyProtection="1">
      <alignment horizontal="center"/>
    </xf>
    <xf numFmtId="0" fontId="0" fillId="0" borderId="0" xfId="0" applyBorder="1" applyProtection="1"/>
    <xf numFmtId="0" fontId="0" fillId="0" borderId="4" xfId="0" applyBorder="1" applyProtection="1"/>
    <xf numFmtId="0" fontId="0" fillId="0" borderId="20" xfId="0" applyFill="1" applyBorder="1" applyProtection="1"/>
    <xf numFmtId="0" fontId="0" fillId="0" borderId="22" xfId="0" applyBorder="1" applyProtection="1"/>
    <xf numFmtId="0" fontId="0" fillId="0" borderId="21" xfId="0" applyFill="1" applyBorder="1" applyProtection="1"/>
    <xf numFmtId="0" fontId="0" fillId="0" borderId="24" xfId="0" applyBorder="1" applyProtection="1"/>
    <xf numFmtId="0" fontId="0" fillId="0" borderId="19" xfId="0" applyBorder="1" applyProtection="1"/>
    <xf numFmtId="0" fontId="0" fillId="0" borderId="9" xfId="0" applyBorder="1" applyProtection="1"/>
    <xf numFmtId="0" fontId="0" fillId="0" borderId="25" xfId="0" applyBorder="1" applyAlignment="1" applyProtection="1">
      <alignment horizontal="center"/>
    </xf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0" borderId="26" xfId="0" applyBorder="1" applyProtection="1"/>
    <xf numFmtId="0" fontId="0" fillId="0" borderId="7" xfId="0" applyBorder="1" applyProtection="1"/>
    <xf numFmtId="0" fontId="0" fillId="0" borderId="11" xfId="0" applyBorder="1" applyAlignment="1" applyProtection="1">
      <alignment horizontal="center"/>
    </xf>
    <xf numFmtId="0" fontId="0" fillId="2" borderId="8" xfId="0" applyFill="1" applyBorder="1" applyProtection="1"/>
    <xf numFmtId="0" fontId="5" fillId="4" borderId="15" xfId="0" applyFont="1" applyFill="1" applyBorder="1" applyAlignment="1" applyProtection="1">
      <alignment horizontal="left"/>
    </xf>
    <xf numFmtId="0" fontId="5" fillId="4" borderId="16" xfId="0" applyFont="1" applyFill="1" applyBorder="1" applyAlignment="1" applyProtection="1">
      <alignment horizontal="left"/>
    </xf>
    <xf numFmtId="0" fontId="0" fillId="2" borderId="31" xfId="0" applyFill="1" applyBorder="1" applyProtection="1"/>
    <xf numFmtId="0" fontId="0" fillId="2" borderId="29" xfId="0" applyFill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34" xfId="0" applyBorder="1"/>
    <xf numFmtId="0" fontId="1" fillId="2" borderId="2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/>
    <xf numFmtId="0" fontId="1" fillId="0" borderId="34" xfId="0" applyFont="1" applyBorder="1"/>
    <xf numFmtId="0" fontId="1" fillId="0" borderId="34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6" fillId="0" borderId="34" xfId="0" applyFont="1" applyBorder="1" applyAlignment="1">
      <alignment vertical="center" textRotation="90" wrapText="1"/>
    </xf>
    <xf numFmtId="0" fontId="13" fillId="0" borderId="34" xfId="0" applyFont="1" applyBorder="1" applyAlignment="1">
      <alignment horizontal="justify" vertical="center" wrapText="1"/>
    </xf>
    <xf numFmtId="0" fontId="17" fillId="0" borderId="34" xfId="0" applyFont="1" applyBorder="1" applyAlignment="1">
      <alignment horizontal="justify" vertical="center" wrapText="1"/>
    </xf>
    <xf numFmtId="0" fontId="15" fillId="2" borderId="34" xfId="0" applyFont="1" applyFill="1" applyBorder="1" applyAlignment="1">
      <alignment vertical="center" wrapText="1"/>
    </xf>
    <xf numFmtId="0" fontId="11" fillId="0" borderId="34" xfId="0" applyFont="1" applyBorder="1" applyAlignment="1"/>
    <xf numFmtId="0" fontId="0" fillId="0" borderId="34" xfId="0" applyBorder="1" applyAlignment="1">
      <alignment wrapText="1"/>
    </xf>
    <xf numFmtId="0" fontId="0" fillId="0" borderId="34" xfId="0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28" xfId="0" applyFont="1" applyBorder="1" applyAlignment="1">
      <alignment vertical="center" wrapText="1"/>
    </xf>
    <xf numFmtId="0" fontId="11" fillId="0" borderId="29" xfId="0" applyFont="1" applyBorder="1" applyAlignment="1"/>
    <xf numFmtId="0" fontId="0" fillId="0" borderId="29" xfId="0" applyBorder="1" applyAlignment="1"/>
    <xf numFmtId="0" fontId="0" fillId="0" borderId="29" xfId="0" applyBorder="1" applyAlignment="1">
      <alignment wrapText="1"/>
    </xf>
    <xf numFmtId="0" fontId="0" fillId="0" borderId="36" xfId="0" applyBorder="1"/>
    <xf numFmtId="0" fontId="0" fillId="0" borderId="0" xfId="0" applyBorder="1" applyAlignment="1">
      <alignment wrapText="1"/>
    </xf>
    <xf numFmtId="0" fontId="7" fillId="7" borderId="0" xfId="0" applyFont="1" applyFill="1" applyAlignment="1">
      <alignment horizontal="center"/>
    </xf>
    <xf numFmtId="0" fontId="0" fillId="0" borderId="0" xfId="0" applyBorder="1" applyAlignment="1">
      <alignment horizontal="center" wrapText="1"/>
    </xf>
    <xf numFmtId="0" fontId="1" fillId="6" borderId="22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9" borderId="1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6" fillId="4" borderId="33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/>
    <xf numFmtId="0" fontId="0" fillId="3" borderId="27" xfId="0" applyFill="1" applyBorder="1" applyAlignment="1" applyProtection="1"/>
    <xf numFmtId="0" fontId="0" fillId="0" borderId="28" xfId="0" applyBorder="1" applyAlignment="1" applyProtection="1"/>
    <xf numFmtId="0" fontId="0" fillId="0" borderId="29" xfId="0" applyBorder="1" applyAlignment="1" applyProtection="1"/>
    <xf numFmtId="14" fontId="3" fillId="0" borderId="30" xfId="0" applyNumberFormat="1" applyFont="1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1" fillId="3" borderId="31" xfId="0" applyFont="1" applyFill="1" applyBorder="1" applyAlignment="1" applyProtection="1"/>
    <xf numFmtId="0" fontId="1" fillId="3" borderId="27" xfId="0" applyFont="1" applyFill="1" applyBorder="1" applyAlignment="1" applyProtection="1"/>
    <xf numFmtId="0" fontId="0" fillId="0" borderId="32" xfId="0" applyBorder="1" applyAlignment="1" applyProtection="1"/>
    <xf numFmtId="16" fontId="1" fillId="3" borderId="27" xfId="0" applyNumberFormat="1" applyFont="1" applyFill="1" applyBorder="1" applyAlignment="1" applyProtection="1"/>
    <xf numFmtId="0" fontId="0" fillId="3" borderId="31" xfId="0" applyFill="1" applyBorder="1" applyAlignment="1" applyProtection="1"/>
    <xf numFmtId="0" fontId="5" fillId="8" borderId="0" xfId="0" applyFont="1" applyFill="1" applyBorder="1" applyAlignment="1">
      <alignment horizontal="center" wrapText="1"/>
    </xf>
    <xf numFmtId="0" fontId="0" fillId="6" borderId="0" xfId="0" applyFill="1" applyAlignment="1">
      <alignment horizontal="center"/>
    </xf>
    <xf numFmtId="0" fontId="0" fillId="10" borderId="3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69C9"/>
      <color rgb="FFFC6262"/>
      <color rgb="FFB35ABA"/>
      <color rgb="FFD3BBE7"/>
      <color rgb="FFAE7A9A"/>
      <color rgb="FFA0ED7D"/>
      <color rgb="FFDEB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0</xdr:row>
      <xdr:rowOff>47625</xdr:rowOff>
    </xdr:from>
    <xdr:to>
      <xdr:col>19</xdr:col>
      <xdr:colOff>514350</xdr:colOff>
      <xdr:row>6</xdr:row>
      <xdr:rowOff>219075</xdr:rowOff>
    </xdr:to>
    <xdr:pic>
      <xdr:nvPicPr>
        <xdr:cNvPr id="2" name="Picture 1" descr="https://heeoe.hee.nhs.uk/sites/default/files/accs-logo_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47625"/>
          <a:ext cx="8420100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28577</xdr:rowOff>
    </xdr:from>
    <xdr:to>
      <xdr:col>15</xdr:col>
      <xdr:colOff>1584960</xdr:colOff>
      <xdr:row>6</xdr:row>
      <xdr:rowOff>38100</xdr:rowOff>
    </xdr:to>
    <xdr:pic>
      <xdr:nvPicPr>
        <xdr:cNvPr id="2" name="Picture 1" descr="https://heeoe.hee.nhs.uk/sites/default/files/accs-logo_0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28577"/>
          <a:ext cx="8105775" cy="1228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976313</xdr:colOff>
      <xdr:row>0</xdr:row>
      <xdr:rowOff>0</xdr:rowOff>
    </xdr:from>
    <xdr:to>
      <xdr:col>11</xdr:col>
      <xdr:colOff>1488282</xdr:colOff>
      <xdr:row>0</xdr:row>
      <xdr:rowOff>1406936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A20039-E454-413E-8549-74F382104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188" y="0"/>
          <a:ext cx="3607594" cy="1406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</xdr:rowOff>
    </xdr:from>
    <xdr:to>
      <xdr:col>12</xdr:col>
      <xdr:colOff>485775</xdr:colOff>
      <xdr:row>1</xdr:row>
      <xdr:rowOff>38101</xdr:rowOff>
    </xdr:to>
    <xdr:pic>
      <xdr:nvPicPr>
        <xdr:cNvPr id="2" name="Picture 1" descr="https://heeoe.hee.nhs.uk/sites/default/files/accs-logo_0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"/>
          <a:ext cx="6029325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opLeftCell="L1" zoomScale="80" zoomScaleNormal="80" workbookViewId="0">
      <selection activeCell="P11" sqref="P11"/>
    </sheetView>
  </sheetViews>
  <sheetFormatPr defaultColWidth="8.6640625" defaultRowHeight="14.4" x14ac:dyDescent="0.3"/>
  <cols>
    <col min="1" max="1" width="12.33203125" customWidth="1"/>
    <col min="2" max="2" width="12.44140625" customWidth="1"/>
    <col min="4" max="4" width="10.44140625" customWidth="1"/>
    <col min="5" max="5" width="27.33203125" customWidth="1"/>
    <col min="6" max="6" width="7.6640625" customWidth="1"/>
    <col min="9" max="9" width="11.6640625" customWidth="1"/>
    <col min="12" max="12" width="28.109375" customWidth="1"/>
    <col min="13" max="13" width="26.33203125" customWidth="1"/>
    <col min="17" max="17" width="43.6640625" customWidth="1"/>
    <col min="18" max="18" width="13.88671875" customWidth="1"/>
    <col min="21" max="21" width="48.44140625" customWidth="1"/>
  </cols>
  <sheetData>
    <row r="1" spans="1:21" ht="21" customHeight="1" x14ac:dyDescent="0.3">
      <c r="A1" s="89" t="s">
        <v>105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21" ht="21" customHeight="1" x14ac:dyDescent="0.3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21" ht="21" customHeight="1" x14ac:dyDescent="0.3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21" ht="21" customHeight="1" x14ac:dyDescent="0.3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21" ht="21" customHeight="1" x14ac:dyDescent="0.3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21" ht="21" customHeight="1" x14ac:dyDescent="0.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21" ht="21" customHeight="1" x14ac:dyDescent="0.3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9" spans="1:21" ht="30" customHeight="1" x14ac:dyDescent="0.3">
      <c r="A9" s="92" t="s">
        <v>106</v>
      </c>
      <c r="B9" s="93"/>
      <c r="C9" s="93"/>
      <c r="D9" s="93"/>
      <c r="E9" s="93"/>
      <c r="F9" s="93"/>
      <c r="H9" s="91" t="s">
        <v>107</v>
      </c>
      <c r="I9" s="91"/>
      <c r="J9" s="91"/>
      <c r="K9" s="91"/>
      <c r="L9" s="91"/>
      <c r="M9" s="91"/>
      <c r="N9" s="91"/>
      <c r="O9" s="61"/>
      <c r="P9" s="94" t="s">
        <v>127</v>
      </c>
      <c r="Q9" s="94"/>
      <c r="R9" s="94"/>
      <c r="S9" s="94"/>
    </row>
    <row r="10" spans="1:21" ht="28.8" x14ac:dyDescent="0.3">
      <c r="A10" s="55" t="s">
        <v>79</v>
      </c>
      <c r="B10" s="55" t="s">
        <v>93</v>
      </c>
      <c r="C10" s="55" t="s">
        <v>54</v>
      </c>
      <c r="D10" s="55" t="s">
        <v>94</v>
      </c>
      <c r="E10" s="55" t="s">
        <v>95</v>
      </c>
      <c r="F10" s="56" t="s">
        <v>113</v>
      </c>
      <c r="H10" s="56" t="s">
        <v>79</v>
      </c>
      <c r="I10" s="56" t="s">
        <v>93</v>
      </c>
      <c r="J10" s="56" t="s">
        <v>54</v>
      </c>
      <c r="K10" s="56" t="s">
        <v>94</v>
      </c>
      <c r="L10" s="62" t="s">
        <v>108</v>
      </c>
      <c r="M10" s="56" t="s">
        <v>96</v>
      </c>
      <c r="N10" s="56" t="s">
        <v>113</v>
      </c>
      <c r="O10" s="59"/>
      <c r="P10" s="64" t="s">
        <v>79</v>
      </c>
      <c r="Q10" s="64" t="s">
        <v>128</v>
      </c>
      <c r="R10" s="65" t="s">
        <v>129</v>
      </c>
      <c r="S10" s="63" t="s">
        <v>125</v>
      </c>
    </row>
    <row r="11" spans="1:21" x14ac:dyDescent="0.3">
      <c r="U11" s="66" t="s">
        <v>109</v>
      </c>
    </row>
    <row r="12" spans="1:21" x14ac:dyDescent="0.3">
      <c r="U12" s="90" t="s">
        <v>140</v>
      </c>
    </row>
    <row r="13" spans="1:21" x14ac:dyDescent="0.3">
      <c r="U13" s="90"/>
    </row>
    <row r="14" spans="1:21" x14ac:dyDescent="0.3">
      <c r="U14" s="90"/>
    </row>
    <row r="15" spans="1:21" x14ac:dyDescent="0.3">
      <c r="U15" s="1"/>
    </row>
    <row r="16" spans="1:21" x14ac:dyDescent="0.3">
      <c r="U16" s="57" t="s">
        <v>110</v>
      </c>
    </row>
    <row r="17" spans="21:21" x14ac:dyDescent="0.3">
      <c r="U17" s="1"/>
    </row>
    <row r="18" spans="21:21" x14ac:dyDescent="0.3">
      <c r="U18" s="90" t="s">
        <v>111</v>
      </c>
    </row>
    <row r="19" spans="21:21" x14ac:dyDescent="0.3">
      <c r="U19" s="90"/>
    </row>
    <row r="20" spans="21:21" x14ac:dyDescent="0.3">
      <c r="U20" s="90"/>
    </row>
    <row r="21" spans="21:21" ht="15" customHeight="1" x14ac:dyDescent="0.3">
      <c r="U21" s="1"/>
    </row>
    <row r="22" spans="21:21" x14ac:dyDescent="0.3">
      <c r="U22" s="1"/>
    </row>
    <row r="23" spans="21:21" x14ac:dyDescent="0.3">
      <c r="U23" s="1"/>
    </row>
    <row r="24" spans="21:21" x14ac:dyDescent="0.3">
      <c r="U24" s="67" t="s">
        <v>114</v>
      </c>
    </row>
    <row r="25" spans="21:21" x14ac:dyDescent="0.3">
      <c r="U25" s="57" t="s">
        <v>115</v>
      </c>
    </row>
    <row r="26" spans="21:21" x14ac:dyDescent="0.3">
      <c r="U26" s="90" t="s">
        <v>116</v>
      </c>
    </row>
    <row r="27" spans="21:21" x14ac:dyDescent="0.3">
      <c r="U27" s="90"/>
    </row>
    <row r="28" spans="21:21" x14ac:dyDescent="0.3">
      <c r="U28" s="90"/>
    </row>
    <row r="29" spans="21:21" ht="15" customHeight="1" x14ac:dyDescent="0.3">
      <c r="U29" s="90" t="s">
        <v>117</v>
      </c>
    </row>
    <row r="30" spans="21:21" x14ac:dyDescent="0.3">
      <c r="U30" s="90"/>
    </row>
    <row r="31" spans="21:21" x14ac:dyDescent="0.3">
      <c r="U31" s="90"/>
    </row>
    <row r="32" spans="21:21" ht="15" customHeight="1" x14ac:dyDescent="0.3">
      <c r="U32" s="90" t="s">
        <v>118</v>
      </c>
    </row>
    <row r="33" spans="21:21" x14ac:dyDescent="0.3">
      <c r="U33" s="90"/>
    </row>
    <row r="34" spans="21:21" x14ac:dyDescent="0.3">
      <c r="U34" s="57" t="s">
        <v>119</v>
      </c>
    </row>
    <row r="35" spans="21:21" x14ac:dyDescent="0.3">
      <c r="U35" s="90" t="s">
        <v>120</v>
      </c>
    </row>
    <row r="36" spans="21:21" x14ac:dyDescent="0.3">
      <c r="U36" s="90"/>
    </row>
    <row r="37" spans="21:21" x14ac:dyDescent="0.3">
      <c r="U37" s="90" t="s">
        <v>121</v>
      </c>
    </row>
    <row r="38" spans="21:21" x14ac:dyDescent="0.3">
      <c r="U38" s="90"/>
    </row>
    <row r="39" spans="21:21" x14ac:dyDescent="0.3">
      <c r="U39" s="90" t="s">
        <v>122</v>
      </c>
    </row>
    <row r="40" spans="21:21" x14ac:dyDescent="0.3">
      <c r="U40" s="90"/>
    </row>
  </sheetData>
  <mergeCells count="12">
    <mergeCell ref="A1:L7"/>
    <mergeCell ref="U39:U40"/>
    <mergeCell ref="U29:U31"/>
    <mergeCell ref="U32:U33"/>
    <mergeCell ref="U35:U36"/>
    <mergeCell ref="U37:U38"/>
    <mergeCell ref="U18:U20"/>
    <mergeCell ref="H9:N9"/>
    <mergeCell ref="U26:U28"/>
    <mergeCell ref="A9:F9"/>
    <mergeCell ref="U12:U14"/>
    <mergeCell ref="P9:S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5"/>
  <sheetViews>
    <sheetView tabSelected="1" workbookViewId="0">
      <selection activeCell="F16" sqref="F16"/>
    </sheetView>
  </sheetViews>
  <sheetFormatPr defaultColWidth="8.6640625" defaultRowHeight="14.4" x14ac:dyDescent="0.3"/>
  <cols>
    <col min="1" max="1" width="16.6640625" customWidth="1"/>
    <col min="4" max="4" width="28.6640625" customWidth="1"/>
    <col min="5" max="5" width="15.109375" customWidth="1"/>
    <col min="6" max="6" width="36" customWidth="1"/>
    <col min="7" max="7" width="11" customWidth="1"/>
    <col min="8" max="8" width="11.6640625" customWidth="1"/>
    <col min="10" max="10" width="16.88671875" style="60" customWidth="1"/>
    <col min="11" max="11" width="15.6640625" customWidth="1"/>
    <col min="16" max="16" width="44.88671875" customWidth="1"/>
  </cols>
  <sheetData>
    <row r="1" spans="1:19" ht="21" customHeight="1" x14ac:dyDescent="0.3">
      <c r="A1" s="96" t="s">
        <v>92</v>
      </c>
      <c r="B1" s="97"/>
      <c r="C1" s="97"/>
      <c r="D1" s="97"/>
      <c r="E1" s="97"/>
      <c r="F1" s="98"/>
      <c r="J1" s="1"/>
    </row>
    <row r="2" spans="1:19" x14ac:dyDescent="0.3">
      <c r="A2" s="99"/>
      <c r="B2" s="100"/>
      <c r="C2" s="100"/>
      <c r="D2" s="100"/>
      <c r="E2" s="100"/>
      <c r="F2" s="101"/>
      <c r="J2" s="1"/>
    </row>
    <row r="3" spans="1:19" x14ac:dyDescent="0.3">
      <c r="A3" s="99"/>
      <c r="B3" s="100"/>
      <c r="C3" s="100"/>
      <c r="D3" s="100"/>
      <c r="E3" s="100"/>
      <c r="F3" s="101"/>
      <c r="J3" s="1"/>
    </row>
    <row r="4" spans="1:19" x14ac:dyDescent="0.3">
      <c r="A4" s="99"/>
      <c r="B4" s="100"/>
      <c r="C4" s="100"/>
      <c r="D4" s="100"/>
      <c r="E4" s="100"/>
      <c r="F4" s="101"/>
      <c r="J4" s="1"/>
    </row>
    <row r="5" spans="1:19" x14ac:dyDescent="0.3">
      <c r="A5" s="99"/>
      <c r="B5" s="100"/>
      <c r="C5" s="100"/>
      <c r="D5" s="100"/>
      <c r="E5" s="100"/>
      <c r="F5" s="101"/>
      <c r="J5" s="1"/>
    </row>
    <row r="6" spans="1:19" x14ac:dyDescent="0.3">
      <c r="A6" s="99"/>
      <c r="B6" s="100"/>
      <c r="C6" s="100"/>
      <c r="D6" s="100"/>
      <c r="E6" s="100"/>
      <c r="F6" s="101"/>
      <c r="J6" s="1"/>
    </row>
    <row r="7" spans="1:19" ht="21" x14ac:dyDescent="0.4">
      <c r="A7" s="52"/>
      <c r="B7" s="52"/>
      <c r="C7" s="52"/>
      <c r="D7" s="52"/>
      <c r="E7" s="52"/>
      <c r="F7" s="52"/>
      <c r="J7" s="1"/>
    </row>
    <row r="8" spans="1:19" x14ac:dyDescent="0.3">
      <c r="J8" s="1"/>
    </row>
    <row r="9" spans="1:19" ht="21" customHeight="1" x14ac:dyDescent="0.4">
      <c r="A9" s="102" t="s">
        <v>143</v>
      </c>
      <c r="B9" s="102"/>
      <c r="C9" s="102"/>
      <c r="D9" s="102"/>
      <c r="E9" s="102"/>
      <c r="F9" s="102"/>
      <c r="G9" s="102"/>
      <c r="H9" s="81"/>
      <c r="I9" s="94" t="s">
        <v>127</v>
      </c>
      <c r="J9" s="94"/>
      <c r="K9" s="94"/>
      <c r="L9" s="94"/>
      <c r="M9" s="57"/>
      <c r="N9" s="69"/>
      <c r="O9" s="69"/>
      <c r="P9" s="66" t="s">
        <v>109</v>
      </c>
      <c r="Q9" s="69"/>
      <c r="R9" s="69"/>
      <c r="S9" s="53"/>
    </row>
    <row r="10" spans="1:19" ht="45" customHeight="1" x14ac:dyDescent="0.3">
      <c r="A10" s="55" t="s">
        <v>79</v>
      </c>
      <c r="B10" s="55" t="s">
        <v>54</v>
      </c>
      <c r="C10" s="55" t="s">
        <v>94</v>
      </c>
      <c r="D10" s="55" t="s">
        <v>95</v>
      </c>
      <c r="E10" s="55" t="s">
        <v>96</v>
      </c>
      <c r="F10" s="55" t="s">
        <v>97</v>
      </c>
      <c r="G10" s="55" t="s">
        <v>112</v>
      </c>
      <c r="H10" s="82"/>
      <c r="I10" s="56" t="s">
        <v>79</v>
      </c>
      <c r="J10" s="62" t="s">
        <v>128</v>
      </c>
      <c r="K10" s="62" t="s">
        <v>129</v>
      </c>
      <c r="L10" s="62" t="s">
        <v>125</v>
      </c>
      <c r="M10" s="57"/>
      <c r="N10" s="69"/>
      <c r="O10" s="69"/>
      <c r="P10" s="90" t="s">
        <v>145</v>
      </c>
      <c r="Q10" s="69"/>
      <c r="R10" s="69"/>
      <c r="S10" s="53"/>
    </row>
    <row r="11" spans="1:19" x14ac:dyDescent="0.3">
      <c r="A11" s="54" t="s">
        <v>98</v>
      </c>
      <c r="B11" s="54">
        <v>20</v>
      </c>
      <c r="C11" s="54" t="s">
        <v>7</v>
      </c>
      <c r="D11" s="54" t="s">
        <v>99</v>
      </c>
      <c r="E11" s="54" t="s">
        <v>100</v>
      </c>
      <c r="F11" s="54" t="s">
        <v>101</v>
      </c>
      <c r="G11" s="54" t="s">
        <v>123</v>
      </c>
      <c r="H11" s="83"/>
      <c r="I11" s="68"/>
      <c r="J11" s="68"/>
      <c r="K11" s="68"/>
      <c r="L11" s="68"/>
      <c r="M11" s="53"/>
      <c r="N11" s="53"/>
      <c r="P11" s="90"/>
    </row>
    <row r="12" spans="1:19" x14ac:dyDescent="0.3">
      <c r="A12" s="54" t="s">
        <v>98</v>
      </c>
      <c r="B12" s="54">
        <v>78</v>
      </c>
      <c r="C12" s="54" t="s">
        <v>8</v>
      </c>
      <c r="D12" s="54" t="s">
        <v>102</v>
      </c>
      <c r="E12" s="54" t="s">
        <v>103</v>
      </c>
      <c r="F12" s="54" t="s">
        <v>104</v>
      </c>
      <c r="G12" s="54" t="s">
        <v>124</v>
      </c>
      <c r="H12" s="83"/>
      <c r="I12" s="68"/>
      <c r="J12" s="68"/>
      <c r="K12" s="68"/>
      <c r="L12" s="68"/>
      <c r="M12" s="53"/>
      <c r="N12" s="53"/>
      <c r="P12" s="90"/>
    </row>
    <row r="13" spans="1:19" x14ac:dyDescent="0.3">
      <c r="A13" s="68"/>
      <c r="B13" s="68"/>
      <c r="C13" s="68"/>
      <c r="D13" s="68"/>
      <c r="E13" s="68"/>
      <c r="F13" s="68"/>
      <c r="G13" s="68"/>
      <c r="H13" s="53"/>
      <c r="I13" s="68"/>
      <c r="J13" s="78"/>
      <c r="K13" s="78"/>
      <c r="L13" s="78"/>
      <c r="M13" s="84"/>
      <c r="N13" s="53"/>
      <c r="P13" s="1"/>
    </row>
    <row r="14" spans="1:19" x14ac:dyDescent="0.3">
      <c r="A14" s="68"/>
      <c r="B14" s="68"/>
      <c r="C14" s="68"/>
      <c r="D14" s="68"/>
      <c r="E14" s="68"/>
      <c r="F14" s="68"/>
      <c r="G14" s="68"/>
      <c r="H14" s="53"/>
      <c r="I14" s="68"/>
      <c r="J14" s="69"/>
      <c r="K14" s="69"/>
      <c r="L14" s="69"/>
      <c r="M14" s="85"/>
      <c r="N14" s="53"/>
      <c r="P14" s="57" t="s">
        <v>144</v>
      </c>
    </row>
    <row r="15" spans="1:19" ht="15" customHeight="1" x14ac:dyDescent="0.3">
      <c r="A15" s="68"/>
      <c r="B15" s="68"/>
      <c r="C15" s="68"/>
      <c r="D15" s="68"/>
      <c r="E15" s="68"/>
      <c r="F15" s="68"/>
      <c r="G15" s="68"/>
      <c r="H15" s="53"/>
      <c r="I15" s="68"/>
      <c r="J15" s="79"/>
      <c r="K15" s="79"/>
      <c r="L15" s="79"/>
      <c r="M15" s="86"/>
      <c r="N15" s="53"/>
      <c r="P15" s="1"/>
    </row>
    <row r="16" spans="1:19" x14ac:dyDescent="0.3">
      <c r="A16" s="68"/>
      <c r="B16" s="68"/>
      <c r="C16" s="68"/>
      <c r="D16" s="68"/>
      <c r="E16" s="68"/>
      <c r="F16" s="80"/>
      <c r="G16" s="80"/>
      <c r="H16" s="53"/>
      <c r="I16" s="68"/>
      <c r="J16" s="79"/>
      <c r="K16" s="79"/>
      <c r="L16" s="79"/>
      <c r="M16" s="86"/>
      <c r="N16" s="53"/>
      <c r="P16" s="90" t="s">
        <v>111</v>
      </c>
    </row>
    <row r="17" spans="1:16" x14ac:dyDescent="0.3">
      <c r="A17" s="68"/>
      <c r="B17" s="68"/>
      <c r="C17" s="68"/>
      <c r="D17" s="68"/>
      <c r="E17" s="68"/>
      <c r="F17" s="68"/>
      <c r="G17" s="68"/>
      <c r="H17" s="53"/>
      <c r="I17" s="68"/>
      <c r="J17" s="79"/>
      <c r="K17" s="79"/>
      <c r="L17" s="79"/>
      <c r="M17" s="86"/>
      <c r="N17" s="53"/>
      <c r="P17" s="90"/>
    </row>
    <row r="18" spans="1:16" ht="15" customHeight="1" x14ac:dyDescent="0.3">
      <c r="A18" s="68"/>
      <c r="B18" s="68"/>
      <c r="C18" s="68"/>
      <c r="D18" s="68"/>
      <c r="E18" s="68"/>
      <c r="F18" s="68"/>
      <c r="G18" s="68"/>
      <c r="H18" s="53"/>
      <c r="I18" s="68"/>
      <c r="J18" s="79"/>
      <c r="K18" s="79"/>
      <c r="L18" s="79"/>
      <c r="M18" s="86"/>
      <c r="N18" s="53"/>
      <c r="P18" s="90"/>
    </row>
    <row r="19" spans="1:16" x14ac:dyDescent="0.3">
      <c r="A19" s="60"/>
      <c r="B19" s="60"/>
      <c r="C19" s="60"/>
      <c r="D19" s="60"/>
      <c r="E19" s="60"/>
      <c r="F19" s="60"/>
      <c r="G19" s="60"/>
      <c r="I19" s="60"/>
      <c r="J19" s="79"/>
      <c r="K19" s="79"/>
      <c r="L19" s="79"/>
      <c r="M19" s="86"/>
      <c r="P19" s="1"/>
    </row>
    <row r="20" spans="1:16" ht="15" customHeight="1" x14ac:dyDescent="0.3">
      <c r="A20" s="60"/>
      <c r="B20" s="60"/>
      <c r="C20" s="60"/>
      <c r="D20" s="60"/>
      <c r="E20" s="60"/>
      <c r="F20" s="60"/>
      <c r="G20" s="60"/>
      <c r="I20" s="60"/>
      <c r="J20" s="79"/>
      <c r="K20" s="79"/>
      <c r="L20" s="79"/>
      <c r="M20" s="86"/>
      <c r="P20" s="95" t="s">
        <v>146</v>
      </c>
    </row>
    <row r="21" spans="1:16" ht="15" customHeight="1" x14ac:dyDescent="0.3">
      <c r="A21" s="60"/>
      <c r="B21" s="60"/>
      <c r="C21" s="60"/>
      <c r="D21" s="60"/>
      <c r="E21" s="60"/>
      <c r="F21" s="60"/>
      <c r="G21" s="60"/>
      <c r="I21" s="60"/>
      <c r="J21" s="79"/>
      <c r="K21" s="79"/>
      <c r="L21" s="79"/>
      <c r="M21" s="86"/>
      <c r="P21" s="95"/>
    </row>
    <row r="22" spans="1:16" ht="15" customHeight="1" x14ac:dyDescent="0.3">
      <c r="A22" s="60"/>
      <c r="B22" s="60"/>
      <c r="C22" s="60"/>
      <c r="D22" s="60"/>
      <c r="E22" s="60"/>
      <c r="F22" s="60"/>
      <c r="G22" s="60"/>
      <c r="I22" s="60"/>
      <c r="J22" s="79"/>
      <c r="K22" s="79"/>
      <c r="L22" s="79"/>
      <c r="M22" s="86"/>
      <c r="P22" s="95"/>
    </row>
    <row r="23" spans="1:16" x14ac:dyDescent="0.3">
      <c r="A23" s="60"/>
      <c r="B23" s="60"/>
      <c r="C23" s="60"/>
      <c r="D23" s="60"/>
      <c r="E23" s="60"/>
      <c r="F23" s="60"/>
      <c r="G23" s="60"/>
      <c r="I23" s="60"/>
      <c r="J23" s="69"/>
      <c r="K23" s="69"/>
      <c r="L23" s="69"/>
      <c r="M23" s="85"/>
      <c r="P23" s="88"/>
    </row>
    <row r="24" spans="1:16" ht="15" customHeight="1" x14ac:dyDescent="0.3">
      <c r="A24" s="60"/>
      <c r="B24" s="60"/>
      <c r="C24" s="60"/>
      <c r="D24" s="60"/>
      <c r="E24" s="60"/>
      <c r="F24" s="60"/>
      <c r="G24" s="60"/>
      <c r="I24" s="60"/>
      <c r="J24" s="79"/>
      <c r="K24" s="79"/>
      <c r="L24" s="79"/>
      <c r="M24" s="86"/>
      <c r="P24" s="67" t="s">
        <v>114</v>
      </c>
    </row>
    <row r="25" spans="1:16" x14ac:dyDescent="0.3">
      <c r="A25" s="60"/>
      <c r="B25" s="60"/>
      <c r="C25" s="60"/>
      <c r="D25" s="60"/>
      <c r="E25" s="60"/>
      <c r="F25" s="60"/>
      <c r="G25" s="60"/>
      <c r="I25" s="60"/>
      <c r="J25" s="79"/>
      <c r="K25" s="79"/>
      <c r="L25" s="79"/>
      <c r="M25" s="86"/>
      <c r="P25" s="57" t="s">
        <v>115</v>
      </c>
    </row>
    <row r="26" spans="1:16" ht="15" customHeight="1" x14ac:dyDescent="0.3">
      <c r="A26" s="60"/>
      <c r="B26" s="60"/>
      <c r="C26" s="60"/>
      <c r="D26" s="60"/>
      <c r="E26" s="60"/>
      <c r="F26" s="60"/>
      <c r="G26" s="60"/>
      <c r="I26" s="60"/>
      <c r="J26" s="79"/>
      <c r="K26" s="79"/>
      <c r="L26" s="79"/>
      <c r="M26" s="86"/>
      <c r="P26" s="90" t="s">
        <v>116</v>
      </c>
    </row>
    <row r="27" spans="1:16" ht="15" customHeight="1" x14ac:dyDescent="0.3">
      <c r="A27" s="60"/>
      <c r="B27" s="60"/>
      <c r="C27" s="60"/>
      <c r="D27" s="60"/>
      <c r="E27" s="60"/>
      <c r="F27" s="60"/>
      <c r="G27" s="60"/>
      <c r="I27" s="60"/>
      <c r="J27" s="79"/>
      <c r="K27" s="79"/>
      <c r="L27" s="79"/>
      <c r="M27" s="86"/>
      <c r="P27" s="90"/>
    </row>
    <row r="28" spans="1:16" ht="15" customHeight="1" x14ac:dyDescent="0.3">
      <c r="A28" s="60"/>
      <c r="B28" s="60"/>
      <c r="C28" s="60"/>
      <c r="D28" s="60"/>
      <c r="E28" s="60"/>
      <c r="F28" s="60"/>
      <c r="G28" s="60"/>
      <c r="I28" s="60"/>
      <c r="J28" s="79"/>
      <c r="K28" s="79"/>
      <c r="L28" s="79"/>
      <c r="M28" s="86"/>
      <c r="P28" s="90"/>
    </row>
    <row r="29" spans="1:16" ht="17.25" customHeight="1" x14ac:dyDescent="0.3">
      <c r="A29" s="60"/>
      <c r="B29" s="60"/>
      <c r="C29" s="60"/>
      <c r="D29" s="60"/>
      <c r="E29" s="60"/>
      <c r="F29" s="60"/>
      <c r="G29" s="60"/>
      <c r="I29" s="60"/>
      <c r="J29" s="79"/>
      <c r="K29" s="79"/>
      <c r="L29" s="79"/>
      <c r="M29" s="86"/>
      <c r="P29" s="90" t="s">
        <v>117</v>
      </c>
    </row>
    <row r="30" spans="1:16" ht="15" customHeight="1" x14ac:dyDescent="0.3">
      <c r="A30" s="60"/>
      <c r="B30" s="60"/>
      <c r="C30" s="60"/>
      <c r="D30" s="60"/>
      <c r="E30" s="60"/>
      <c r="F30" s="60"/>
      <c r="G30" s="60"/>
      <c r="I30" s="60"/>
      <c r="K30" s="60"/>
      <c r="L30" s="60"/>
      <c r="P30" s="90"/>
    </row>
    <row r="31" spans="1:16" x14ac:dyDescent="0.3">
      <c r="A31" s="60"/>
      <c r="B31" s="60"/>
      <c r="C31" s="60"/>
      <c r="D31" s="60"/>
      <c r="E31" s="60"/>
      <c r="F31" s="60"/>
      <c r="G31" s="60"/>
      <c r="I31" s="60"/>
      <c r="K31" s="60"/>
      <c r="L31" s="60"/>
      <c r="P31" s="90"/>
    </row>
    <row r="32" spans="1:16" x14ac:dyDescent="0.3">
      <c r="A32" s="60"/>
      <c r="B32" s="60"/>
      <c r="C32" s="60"/>
      <c r="D32" s="60"/>
      <c r="E32" s="60"/>
      <c r="F32" s="60"/>
      <c r="G32" s="60"/>
      <c r="I32" s="60"/>
      <c r="K32" s="60"/>
      <c r="L32" s="60"/>
      <c r="P32" s="90" t="s">
        <v>118</v>
      </c>
    </row>
    <row r="33" spans="1:16" ht="15" customHeight="1" x14ac:dyDescent="0.3">
      <c r="A33" s="60"/>
      <c r="B33" s="60"/>
      <c r="C33" s="60"/>
      <c r="D33" s="60"/>
      <c r="E33" s="60"/>
      <c r="F33" s="60"/>
      <c r="G33" s="60"/>
      <c r="I33" s="60"/>
      <c r="K33" s="60"/>
      <c r="L33" s="60"/>
      <c r="P33" s="90"/>
    </row>
    <row r="34" spans="1:16" x14ac:dyDescent="0.3">
      <c r="A34" s="60"/>
      <c r="B34" s="60"/>
      <c r="C34" s="60"/>
      <c r="D34" s="60"/>
      <c r="E34" s="60"/>
      <c r="F34" s="60"/>
      <c r="G34" s="60"/>
      <c r="I34" s="60"/>
      <c r="K34" s="60"/>
      <c r="L34" s="60"/>
      <c r="P34" s="57" t="s">
        <v>119</v>
      </c>
    </row>
    <row r="35" spans="1:16" ht="15" customHeight="1" x14ac:dyDescent="0.3">
      <c r="A35" s="60"/>
      <c r="B35" s="60"/>
      <c r="C35" s="60"/>
      <c r="D35" s="60"/>
      <c r="E35" s="60"/>
      <c r="F35" s="60"/>
      <c r="G35" s="60"/>
      <c r="I35" s="60"/>
      <c r="K35" s="60"/>
      <c r="L35" s="60"/>
      <c r="P35" s="90" t="s">
        <v>120</v>
      </c>
    </row>
    <row r="36" spans="1:16" x14ac:dyDescent="0.3">
      <c r="A36" s="60"/>
      <c r="B36" s="60"/>
      <c r="C36" s="60"/>
      <c r="D36" s="60"/>
      <c r="E36" s="60"/>
      <c r="F36" s="60"/>
      <c r="G36" s="60"/>
      <c r="I36" s="60"/>
      <c r="K36" s="60"/>
      <c r="L36" s="60"/>
      <c r="P36" s="90"/>
    </row>
    <row r="37" spans="1:16" ht="15" customHeight="1" x14ac:dyDescent="0.3">
      <c r="A37" s="60"/>
      <c r="B37" s="60"/>
      <c r="C37" s="60"/>
      <c r="D37" s="60"/>
      <c r="E37" s="60"/>
      <c r="F37" s="60"/>
      <c r="G37" s="60"/>
      <c r="I37" s="60"/>
      <c r="K37" s="60"/>
      <c r="L37" s="60"/>
      <c r="P37" s="90" t="s">
        <v>121</v>
      </c>
    </row>
    <row r="38" spans="1:16" x14ac:dyDescent="0.3">
      <c r="A38" s="60"/>
      <c r="B38" s="60"/>
      <c r="C38" s="60"/>
      <c r="D38" s="60"/>
      <c r="E38" s="60"/>
      <c r="F38" s="60"/>
      <c r="G38" s="60"/>
      <c r="I38" s="60"/>
      <c r="K38" s="60"/>
      <c r="L38" s="60"/>
      <c r="P38" s="90"/>
    </row>
    <row r="39" spans="1:16" x14ac:dyDescent="0.3">
      <c r="A39" s="60"/>
      <c r="B39" s="60"/>
      <c r="C39" s="60"/>
      <c r="D39" s="60"/>
      <c r="E39" s="60"/>
      <c r="F39" s="60"/>
      <c r="G39" s="60"/>
      <c r="I39" s="60"/>
      <c r="K39" s="60"/>
      <c r="L39" s="60"/>
      <c r="P39" s="90" t="s">
        <v>122</v>
      </c>
    </row>
    <row r="40" spans="1:16" x14ac:dyDescent="0.3">
      <c r="A40" s="60"/>
      <c r="B40" s="60"/>
      <c r="C40" s="60"/>
      <c r="D40" s="60"/>
      <c r="E40" s="60"/>
      <c r="F40" s="60"/>
      <c r="G40" s="60"/>
      <c r="I40" s="60"/>
      <c r="K40" s="60"/>
      <c r="L40" s="60"/>
      <c r="P40" s="90"/>
    </row>
    <row r="41" spans="1:16" x14ac:dyDescent="0.3">
      <c r="A41" s="60"/>
      <c r="B41" s="60"/>
      <c r="C41" s="60"/>
      <c r="D41" s="60"/>
      <c r="E41" s="60"/>
      <c r="F41" s="60"/>
      <c r="G41" s="60"/>
      <c r="I41" s="60"/>
      <c r="K41" s="60"/>
      <c r="L41" s="60"/>
    </row>
    <row r="42" spans="1:16" x14ac:dyDescent="0.3">
      <c r="A42" s="60"/>
      <c r="B42" s="60"/>
      <c r="C42" s="60"/>
      <c r="D42" s="60"/>
      <c r="E42" s="60"/>
      <c r="F42" s="60"/>
      <c r="G42" s="60"/>
      <c r="I42" s="60"/>
      <c r="K42" s="60"/>
      <c r="L42" s="60"/>
    </row>
    <row r="43" spans="1:16" x14ac:dyDescent="0.3">
      <c r="A43" s="60"/>
      <c r="B43" s="60"/>
      <c r="C43" s="60"/>
      <c r="D43" s="60"/>
      <c r="E43" s="60"/>
      <c r="F43" s="60"/>
      <c r="G43" s="60"/>
      <c r="I43" s="60"/>
      <c r="K43" s="60"/>
      <c r="L43" s="60"/>
    </row>
    <row r="44" spans="1:16" x14ac:dyDescent="0.3">
      <c r="A44" s="60"/>
      <c r="B44" s="60"/>
      <c r="C44" s="60"/>
      <c r="D44" s="60"/>
      <c r="E44" s="60"/>
      <c r="F44" s="60"/>
      <c r="G44" s="60"/>
      <c r="I44" s="60"/>
      <c r="K44" s="60"/>
      <c r="L44" s="60"/>
    </row>
    <row r="45" spans="1:16" x14ac:dyDescent="0.3">
      <c r="A45" s="60"/>
      <c r="B45" s="60"/>
      <c r="C45" s="60"/>
      <c r="D45" s="60"/>
      <c r="E45" s="60"/>
      <c r="F45" s="60"/>
      <c r="G45" s="60"/>
      <c r="I45" s="60"/>
      <c r="K45" s="60"/>
      <c r="L45" s="60"/>
    </row>
    <row r="46" spans="1:16" x14ac:dyDescent="0.3">
      <c r="A46" s="60"/>
      <c r="B46" s="60"/>
      <c r="C46" s="60"/>
      <c r="D46" s="60"/>
      <c r="E46" s="60"/>
      <c r="F46" s="60"/>
      <c r="G46" s="60"/>
      <c r="I46" s="60"/>
      <c r="K46" s="60"/>
      <c r="L46" s="60"/>
    </row>
    <row r="47" spans="1:16" x14ac:dyDescent="0.3">
      <c r="A47" s="60"/>
      <c r="B47" s="60"/>
      <c r="C47" s="60"/>
      <c r="D47" s="60"/>
      <c r="E47" s="60"/>
      <c r="F47" s="60"/>
      <c r="G47" s="60"/>
      <c r="I47" s="60"/>
      <c r="K47" s="60"/>
      <c r="L47" s="60"/>
    </row>
    <row r="48" spans="1:16" x14ac:dyDescent="0.3">
      <c r="A48" s="60"/>
      <c r="B48" s="60"/>
      <c r="C48" s="60"/>
      <c r="D48" s="60"/>
      <c r="E48" s="60"/>
      <c r="F48" s="60"/>
      <c r="G48" s="60"/>
      <c r="I48" s="60"/>
      <c r="K48" s="60"/>
      <c r="L48" s="60"/>
    </row>
    <row r="49" spans="1:12" x14ac:dyDescent="0.3">
      <c r="A49" s="60"/>
      <c r="B49" s="60"/>
      <c r="C49" s="60"/>
      <c r="D49" s="60"/>
      <c r="E49" s="60"/>
      <c r="F49" s="60"/>
      <c r="G49" s="60"/>
      <c r="I49" s="60"/>
      <c r="K49" s="60"/>
      <c r="L49" s="60"/>
    </row>
    <row r="50" spans="1:12" x14ac:dyDescent="0.3">
      <c r="A50" s="60"/>
      <c r="B50" s="60"/>
      <c r="C50" s="60"/>
      <c r="D50" s="60"/>
      <c r="E50" s="60"/>
      <c r="F50" s="60"/>
      <c r="G50" s="60"/>
      <c r="I50" s="60"/>
      <c r="K50" s="60"/>
      <c r="L50" s="60"/>
    </row>
    <row r="51" spans="1:12" x14ac:dyDescent="0.3">
      <c r="A51" s="60"/>
      <c r="B51" s="60"/>
      <c r="C51" s="60"/>
      <c r="D51" s="60"/>
      <c r="E51" s="60"/>
      <c r="F51" s="60"/>
      <c r="G51" s="60"/>
      <c r="I51" s="60"/>
      <c r="K51" s="60"/>
      <c r="L51" s="60"/>
    </row>
    <row r="52" spans="1:12" x14ac:dyDescent="0.3">
      <c r="A52" s="60"/>
      <c r="B52" s="60"/>
      <c r="C52" s="60"/>
      <c r="D52" s="60"/>
      <c r="E52" s="60"/>
      <c r="F52" s="60"/>
      <c r="G52" s="60"/>
      <c r="I52" s="60"/>
      <c r="K52" s="60"/>
      <c r="L52" s="60"/>
    </row>
    <row r="53" spans="1:12" x14ac:dyDescent="0.3">
      <c r="A53" s="60"/>
      <c r="B53" s="60"/>
      <c r="C53" s="60"/>
      <c r="D53" s="60"/>
      <c r="E53" s="60"/>
      <c r="F53" s="60"/>
      <c r="G53" s="60"/>
      <c r="I53" s="60"/>
      <c r="K53" s="60"/>
      <c r="L53" s="60"/>
    </row>
    <row r="54" spans="1:12" x14ac:dyDescent="0.3">
      <c r="A54" s="60"/>
      <c r="B54" s="60"/>
      <c r="C54" s="60"/>
      <c r="D54" s="60"/>
      <c r="E54" s="60"/>
      <c r="F54" s="60"/>
      <c r="G54" s="60"/>
      <c r="I54" s="60"/>
      <c r="K54" s="60"/>
      <c r="L54" s="60"/>
    </row>
    <row r="55" spans="1:12" x14ac:dyDescent="0.3">
      <c r="A55" s="60"/>
      <c r="B55" s="60"/>
      <c r="C55" s="60"/>
      <c r="D55" s="60"/>
      <c r="E55" s="60"/>
      <c r="F55" s="60"/>
      <c r="G55" s="60"/>
      <c r="I55" s="60"/>
      <c r="K55" s="60"/>
      <c r="L55" s="60"/>
    </row>
    <row r="56" spans="1:12" x14ac:dyDescent="0.3">
      <c r="A56" s="60"/>
      <c r="B56" s="60"/>
      <c r="C56" s="60"/>
      <c r="D56" s="60"/>
      <c r="E56" s="60"/>
      <c r="F56" s="60"/>
      <c r="G56" s="60"/>
      <c r="I56" s="60"/>
      <c r="K56" s="60"/>
      <c r="L56" s="60"/>
    </row>
    <row r="57" spans="1:12" x14ac:dyDescent="0.3">
      <c r="A57" s="60"/>
      <c r="B57" s="60"/>
      <c r="C57" s="60"/>
      <c r="D57" s="60"/>
      <c r="E57" s="60"/>
      <c r="F57" s="60"/>
      <c r="G57" s="60"/>
      <c r="I57" s="60"/>
      <c r="K57" s="60"/>
      <c r="L57" s="60"/>
    </row>
    <row r="58" spans="1:12" x14ac:dyDescent="0.3">
      <c r="A58" s="60"/>
      <c r="B58" s="60"/>
      <c r="C58" s="60"/>
      <c r="D58" s="60"/>
      <c r="E58" s="60"/>
      <c r="F58" s="60"/>
      <c r="G58" s="60"/>
      <c r="I58" s="60"/>
      <c r="K58" s="60"/>
      <c r="L58" s="60"/>
    </row>
    <row r="59" spans="1:12" x14ac:dyDescent="0.3">
      <c r="A59" s="60"/>
      <c r="B59" s="60"/>
      <c r="C59" s="60"/>
      <c r="D59" s="60"/>
      <c r="E59" s="60"/>
      <c r="F59" s="60"/>
      <c r="G59" s="60"/>
      <c r="I59" s="60"/>
      <c r="K59" s="60"/>
      <c r="L59" s="60"/>
    </row>
    <row r="60" spans="1:12" x14ac:dyDescent="0.3">
      <c r="A60" s="60"/>
      <c r="B60" s="60"/>
      <c r="C60" s="60"/>
      <c r="D60" s="60"/>
      <c r="E60" s="60"/>
      <c r="F60" s="60"/>
      <c r="G60" s="60"/>
      <c r="I60" s="60"/>
      <c r="K60" s="60"/>
      <c r="L60" s="60"/>
    </row>
    <row r="61" spans="1:12" x14ac:dyDescent="0.3">
      <c r="A61" s="60"/>
      <c r="B61" s="60"/>
      <c r="C61" s="60"/>
      <c r="D61" s="60"/>
      <c r="E61" s="60"/>
      <c r="F61" s="60"/>
      <c r="G61" s="60"/>
      <c r="I61" s="60"/>
      <c r="K61" s="60"/>
      <c r="L61" s="60"/>
    </row>
    <row r="62" spans="1:12" x14ac:dyDescent="0.3">
      <c r="A62" s="60"/>
      <c r="B62" s="60"/>
      <c r="C62" s="60"/>
      <c r="D62" s="60"/>
      <c r="E62" s="60"/>
      <c r="F62" s="60"/>
      <c r="G62" s="60"/>
      <c r="I62" s="60"/>
      <c r="K62" s="60"/>
      <c r="L62" s="60"/>
    </row>
    <row r="63" spans="1:12" x14ac:dyDescent="0.3">
      <c r="A63" s="60"/>
      <c r="B63" s="60"/>
      <c r="C63" s="60"/>
      <c r="D63" s="60"/>
      <c r="E63" s="60"/>
      <c r="F63" s="60"/>
      <c r="G63" s="60"/>
      <c r="I63" s="60"/>
      <c r="K63" s="60"/>
      <c r="L63" s="60"/>
    </row>
    <row r="64" spans="1:12" x14ac:dyDescent="0.3">
      <c r="A64" s="60"/>
      <c r="B64" s="60"/>
      <c r="C64" s="60"/>
      <c r="D64" s="60"/>
      <c r="E64" s="60"/>
      <c r="F64" s="60"/>
      <c r="G64" s="60"/>
      <c r="I64" s="60"/>
      <c r="K64" s="60"/>
      <c r="L64" s="60"/>
    </row>
    <row r="65" spans="1:12" x14ac:dyDescent="0.3">
      <c r="A65" s="60"/>
      <c r="B65" s="60"/>
      <c r="C65" s="60"/>
      <c r="D65" s="60"/>
      <c r="E65" s="60"/>
      <c r="F65" s="60"/>
      <c r="G65" s="60"/>
      <c r="I65" s="60"/>
      <c r="K65" s="60"/>
      <c r="L65" s="60"/>
    </row>
    <row r="66" spans="1:12" x14ac:dyDescent="0.3">
      <c r="A66" s="60"/>
      <c r="B66" s="60"/>
      <c r="C66" s="60"/>
      <c r="D66" s="60"/>
      <c r="E66" s="60"/>
      <c r="F66" s="60"/>
      <c r="G66" s="60"/>
      <c r="I66" s="60"/>
      <c r="K66" s="60"/>
      <c r="L66" s="60"/>
    </row>
    <row r="67" spans="1:12" x14ac:dyDescent="0.3">
      <c r="A67" s="60"/>
      <c r="B67" s="60"/>
      <c r="C67" s="60"/>
      <c r="D67" s="60"/>
      <c r="E67" s="60"/>
      <c r="F67" s="60"/>
      <c r="G67" s="60"/>
      <c r="I67" s="60"/>
      <c r="K67" s="60"/>
      <c r="L67" s="60"/>
    </row>
    <row r="68" spans="1:12" x14ac:dyDescent="0.3">
      <c r="A68" s="60"/>
      <c r="B68" s="60"/>
      <c r="C68" s="60"/>
      <c r="D68" s="60"/>
      <c r="E68" s="60"/>
      <c r="F68" s="60"/>
      <c r="G68" s="60"/>
      <c r="I68" s="60"/>
      <c r="K68" s="60"/>
      <c r="L68" s="60"/>
    </row>
    <row r="69" spans="1:12" x14ac:dyDescent="0.3">
      <c r="A69" s="60"/>
      <c r="B69" s="60"/>
      <c r="C69" s="60"/>
      <c r="D69" s="60"/>
      <c r="E69" s="60"/>
      <c r="F69" s="60"/>
      <c r="G69" s="60"/>
      <c r="I69" s="60"/>
      <c r="K69" s="60"/>
      <c r="L69" s="60"/>
    </row>
    <row r="70" spans="1:12" x14ac:dyDescent="0.3">
      <c r="A70" s="60"/>
      <c r="B70" s="60"/>
      <c r="C70" s="60"/>
      <c r="D70" s="60"/>
      <c r="E70" s="60"/>
      <c r="F70" s="60"/>
      <c r="G70" s="60"/>
      <c r="I70" s="60"/>
      <c r="K70" s="60"/>
      <c r="L70" s="60"/>
    </row>
    <row r="71" spans="1:12" x14ac:dyDescent="0.3">
      <c r="A71" s="60"/>
      <c r="B71" s="60"/>
      <c r="C71" s="60"/>
      <c r="D71" s="60"/>
      <c r="E71" s="60"/>
      <c r="F71" s="60"/>
      <c r="G71" s="60"/>
      <c r="I71" s="60"/>
      <c r="K71" s="60"/>
      <c r="L71" s="60"/>
    </row>
    <row r="72" spans="1:12" x14ac:dyDescent="0.3">
      <c r="A72" s="60"/>
      <c r="B72" s="60"/>
      <c r="C72" s="60"/>
      <c r="D72" s="60"/>
      <c r="E72" s="60"/>
      <c r="F72" s="60"/>
      <c r="G72" s="60"/>
      <c r="I72" s="60"/>
      <c r="K72" s="60"/>
      <c r="L72" s="60"/>
    </row>
    <row r="73" spans="1:12" x14ac:dyDescent="0.3">
      <c r="A73" s="60"/>
      <c r="B73" s="60"/>
      <c r="C73" s="60"/>
      <c r="D73" s="60"/>
      <c r="E73" s="60"/>
      <c r="F73" s="60"/>
      <c r="G73" s="60"/>
      <c r="I73" s="60"/>
      <c r="K73" s="60"/>
      <c r="L73" s="60"/>
    </row>
    <row r="74" spans="1:12" x14ac:dyDescent="0.3">
      <c r="A74" s="60"/>
      <c r="B74" s="60"/>
      <c r="C74" s="60"/>
      <c r="D74" s="60"/>
      <c r="E74" s="60"/>
      <c r="F74" s="60"/>
      <c r="G74" s="60"/>
      <c r="I74" s="60"/>
      <c r="K74" s="60"/>
      <c r="L74" s="60"/>
    </row>
    <row r="75" spans="1:12" x14ac:dyDescent="0.3">
      <c r="A75" s="60"/>
      <c r="B75" s="60"/>
      <c r="C75" s="60"/>
      <c r="D75" s="60"/>
      <c r="E75" s="60"/>
      <c r="F75" s="60"/>
      <c r="G75" s="60"/>
      <c r="I75" s="60"/>
      <c r="K75" s="60"/>
      <c r="L75" s="60"/>
    </row>
    <row r="76" spans="1:12" x14ac:dyDescent="0.3">
      <c r="A76" s="60"/>
      <c r="B76" s="60"/>
      <c r="C76" s="60"/>
      <c r="D76" s="60"/>
      <c r="E76" s="60"/>
      <c r="F76" s="60"/>
      <c r="G76" s="60"/>
      <c r="I76" s="60"/>
      <c r="K76" s="60"/>
      <c r="L76" s="60"/>
    </row>
    <row r="77" spans="1:12" x14ac:dyDescent="0.3">
      <c r="A77" s="60"/>
      <c r="B77" s="60"/>
      <c r="C77" s="60"/>
      <c r="D77" s="60"/>
      <c r="E77" s="60"/>
      <c r="F77" s="60"/>
      <c r="G77" s="60"/>
      <c r="I77" s="60"/>
      <c r="K77" s="60"/>
      <c r="L77" s="60"/>
    </row>
    <row r="78" spans="1:12" x14ac:dyDescent="0.3">
      <c r="A78" s="60"/>
      <c r="B78" s="60"/>
      <c r="C78" s="60"/>
      <c r="D78" s="60"/>
      <c r="E78" s="60"/>
      <c r="F78" s="60"/>
      <c r="G78" s="60"/>
      <c r="I78" s="60"/>
      <c r="K78" s="60"/>
      <c r="L78" s="60"/>
    </row>
    <row r="79" spans="1:12" x14ac:dyDescent="0.3">
      <c r="A79" s="60"/>
      <c r="B79" s="60"/>
      <c r="C79" s="60"/>
      <c r="D79" s="60"/>
      <c r="E79" s="60"/>
      <c r="F79" s="60"/>
      <c r="G79" s="60"/>
      <c r="I79" s="60"/>
      <c r="K79" s="60"/>
      <c r="L79" s="60"/>
    </row>
    <row r="80" spans="1:12" x14ac:dyDescent="0.3">
      <c r="A80" s="60"/>
      <c r="B80" s="60"/>
      <c r="C80" s="60"/>
      <c r="D80" s="60"/>
      <c r="E80" s="60"/>
      <c r="F80" s="60"/>
      <c r="G80" s="60"/>
      <c r="I80" s="60"/>
      <c r="K80" s="60"/>
      <c r="L80" s="60"/>
    </row>
    <row r="81" spans="1:12" x14ac:dyDescent="0.3">
      <c r="A81" s="60"/>
      <c r="B81" s="60"/>
      <c r="C81" s="60"/>
      <c r="D81" s="60"/>
      <c r="E81" s="60"/>
      <c r="F81" s="60"/>
      <c r="G81" s="60"/>
      <c r="I81" s="60"/>
      <c r="K81" s="60"/>
      <c r="L81" s="60"/>
    </row>
    <row r="82" spans="1:12" x14ac:dyDescent="0.3">
      <c r="A82" s="60"/>
      <c r="B82" s="60"/>
      <c r="C82" s="60"/>
      <c r="D82" s="60"/>
      <c r="E82" s="60"/>
      <c r="F82" s="60"/>
      <c r="G82" s="60"/>
      <c r="I82" s="60"/>
      <c r="K82" s="60"/>
      <c r="L82" s="60"/>
    </row>
    <row r="83" spans="1:12" x14ac:dyDescent="0.3">
      <c r="A83" s="60"/>
      <c r="B83" s="60"/>
      <c r="C83" s="60"/>
      <c r="D83" s="60"/>
      <c r="E83" s="60"/>
      <c r="F83" s="60"/>
      <c r="G83" s="60"/>
      <c r="I83" s="60"/>
      <c r="K83" s="60"/>
      <c r="L83" s="60"/>
    </row>
    <row r="84" spans="1:12" x14ac:dyDescent="0.3">
      <c r="A84" s="60"/>
      <c r="B84" s="60"/>
      <c r="C84" s="60"/>
      <c r="D84" s="60"/>
      <c r="E84" s="60"/>
      <c r="F84" s="60"/>
      <c r="G84" s="60"/>
      <c r="I84" s="60"/>
      <c r="K84" s="60"/>
      <c r="L84" s="60"/>
    </row>
    <row r="85" spans="1:12" x14ac:dyDescent="0.3">
      <c r="A85" s="60"/>
      <c r="B85" s="60"/>
      <c r="C85" s="60"/>
      <c r="D85" s="60"/>
      <c r="E85" s="60"/>
      <c r="F85" s="60"/>
      <c r="G85" s="60"/>
      <c r="I85" s="60"/>
      <c r="K85" s="60"/>
      <c r="L85" s="60"/>
    </row>
    <row r="86" spans="1:12" x14ac:dyDescent="0.3">
      <c r="A86" s="60"/>
      <c r="B86" s="60"/>
      <c r="C86" s="60"/>
      <c r="D86" s="60"/>
      <c r="E86" s="60"/>
      <c r="F86" s="60"/>
      <c r="G86" s="60"/>
      <c r="I86" s="60"/>
      <c r="K86" s="60"/>
      <c r="L86" s="60"/>
    </row>
    <row r="87" spans="1:12" x14ac:dyDescent="0.3">
      <c r="A87" s="60"/>
      <c r="B87" s="60"/>
      <c r="C87" s="60"/>
      <c r="D87" s="60"/>
      <c r="E87" s="60"/>
      <c r="F87" s="60"/>
      <c r="G87" s="60"/>
      <c r="I87" s="60"/>
      <c r="K87" s="60"/>
      <c r="L87" s="60"/>
    </row>
    <row r="88" spans="1:12" x14ac:dyDescent="0.3">
      <c r="A88" s="60"/>
      <c r="B88" s="60"/>
      <c r="C88" s="60"/>
      <c r="D88" s="60"/>
      <c r="E88" s="60"/>
      <c r="F88" s="60"/>
      <c r="G88" s="60"/>
      <c r="I88" s="60"/>
      <c r="K88" s="60"/>
      <c r="L88" s="60"/>
    </row>
    <row r="89" spans="1:12" x14ac:dyDescent="0.3">
      <c r="A89" s="60"/>
      <c r="B89" s="60"/>
      <c r="C89" s="60"/>
      <c r="D89" s="60"/>
      <c r="E89" s="60"/>
      <c r="F89" s="60"/>
      <c r="G89" s="60"/>
      <c r="I89" s="60"/>
      <c r="K89" s="60"/>
      <c r="L89" s="60"/>
    </row>
    <row r="90" spans="1:12" x14ac:dyDescent="0.3">
      <c r="A90" s="60"/>
      <c r="B90" s="60"/>
      <c r="C90" s="60"/>
      <c r="D90" s="60"/>
      <c r="E90" s="60"/>
      <c r="F90" s="60"/>
      <c r="G90" s="60"/>
      <c r="I90" s="60"/>
      <c r="K90" s="60"/>
      <c r="L90" s="60"/>
    </row>
    <row r="91" spans="1:12" x14ac:dyDescent="0.3">
      <c r="A91" s="60"/>
      <c r="B91" s="60"/>
      <c r="C91" s="60"/>
      <c r="D91" s="60"/>
      <c r="E91" s="60"/>
      <c r="F91" s="60"/>
      <c r="G91" s="60"/>
      <c r="I91" s="60"/>
      <c r="K91" s="60"/>
      <c r="L91" s="60"/>
    </row>
    <row r="92" spans="1:12" x14ac:dyDescent="0.3">
      <c r="A92" s="60"/>
      <c r="B92" s="60"/>
      <c r="C92" s="60"/>
      <c r="D92" s="60"/>
      <c r="E92" s="60"/>
      <c r="F92" s="60"/>
      <c r="G92" s="60"/>
      <c r="I92" s="60"/>
      <c r="K92" s="60"/>
      <c r="L92" s="60"/>
    </row>
    <row r="93" spans="1:12" x14ac:dyDescent="0.3">
      <c r="A93" s="60"/>
      <c r="B93" s="60"/>
      <c r="C93" s="60"/>
      <c r="D93" s="60"/>
      <c r="E93" s="60"/>
      <c r="F93" s="60"/>
      <c r="G93" s="60"/>
      <c r="I93" s="60"/>
      <c r="K93" s="60"/>
      <c r="L93" s="60"/>
    </row>
    <row r="94" spans="1:12" x14ac:dyDescent="0.3">
      <c r="A94" s="60"/>
      <c r="B94" s="60"/>
      <c r="C94" s="60"/>
      <c r="D94" s="60"/>
      <c r="E94" s="60"/>
      <c r="F94" s="60"/>
      <c r="G94" s="60"/>
      <c r="I94" s="60"/>
      <c r="K94" s="60"/>
      <c r="L94" s="60"/>
    </row>
    <row r="95" spans="1:12" x14ac:dyDescent="0.3">
      <c r="A95" s="60"/>
      <c r="B95" s="60"/>
      <c r="C95" s="60"/>
      <c r="D95" s="60"/>
      <c r="E95" s="60"/>
      <c r="F95" s="60"/>
      <c r="G95" s="60"/>
      <c r="I95" s="60"/>
      <c r="K95" s="60"/>
      <c r="L95" s="60"/>
    </row>
    <row r="96" spans="1:12" x14ac:dyDescent="0.3">
      <c r="A96" s="60"/>
      <c r="B96" s="60"/>
      <c r="C96" s="60"/>
      <c r="D96" s="60"/>
      <c r="E96" s="60"/>
      <c r="F96" s="60"/>
      <c r="G96" s="60"/>
      <c r="I96" s="60"/>
      <c r="K96" s="60"/>
      <c r="L96" s="60"/>
    </row>
    <row r="97" spans="1:12" x14ac:dyDescent="0.3">
      <c r="A97" s="60"/>
      <c r="B97" s="60"/>
      <c r="C97" s="60"/>
      <c r="D97" s="60"/>
      <c r="E97" s="60"/>
      <c r="F97" s="60"/>
      <c r="G97" s="60"/>
      <c r="I97" s="60"/>
      <c r="K97" s="60"/>
      <c r="L97" s="60"/>
    </row>
    <row r="98" spans="1:12" x14ac:dyDescent="0.3">
      <c r="A98" s="60"/>
      <c r="B98" s="60"/>
      <c r="C98" s="60"/>
      <c r="D98" s="60"/>
      <c r="E98" s="60"/>
      <c r="F98" s="60"/>
      <c r="G98" s="60"/>
      <c r="I98" s="60"/>
      <c r="K98" s="60"/>
      <c r="L98" s="60"/>
    </row>
    <row r="99" spans="1:12" x14ac:dyDescent="0.3">
      <c r="A99" s="60"/>
      <c r="B99" s="60"/>
      <c r="C99" s="60"/>
      <c r="D99" s="60"/>
      <c r="E99" s="60"/>
      <c r="F99" s="60"/>
      <c r="G99" s="60"/>
      <c r="I99" s="60"/>
      <c r="K99" s="60"/>
      <c r="L99" s="60"/>
    </row>
    <row r="100" spans="1:12" x14ac:dyDescent="0.3">
      <c r="A100" s="60"/>
      <c r="B100" s="60"/>
      <c r="C100" s="60"/>
      <c r="D100" s="60"/>
      <c r="E100" s="60"/>
      <c r="F100" s="60"/>
      <c r="G100" s="60"/>
      <c r="I100" s="60"/>
      <c r="K100" s="60"/>
      <c r="L100" s="60"/>
    </row>
    <row r="101" spans="1:12" x14ac:dyDescent="0.3">
      <c r="A101" s="60"/>
      <c r="B101" s="60"/>
      <c r="C101" s="60"/>
      <c r="D101" s="60"/>
      <c r="E101" s="60"/>
      <c r="F101" s="60"/>
      <c r="G101" s="60"/>
      <c r="I101" s="60"/>
      <c r="K101" s="60"/>
      <c r="L101" s="60"/>
    </row>
    <row r="102" spans="1:12" x14ac:dyDescent="0.3">
      <c r="A102" s="60"/>
      <c r="B102" s="60"/>
      <c r="C102" s="60"/>
      <c r="D102" s="60"/>
      <c r="E102" s="60"/>
      <c r="F102" s="60"/>
      <c r="G102" s="60"/>
      <c r="I102" s="60"/>
      <c r="K102" s="60"/>
      <c r="L102" s="60"/>
    </row>
    <row r="103" spans="1:12" x14ac:dyDescent="0.3">
      <c r="A103" s="60"/>
      <c r="B103" s="60"/>
      <c r="C103" s="60"/>
      <c r="D103" s="60"/>
      <c r="E103" s="60"/>
      <c r="F103" s="60"/>
      <c r="G103" s="60"/>
      <c r="I103" s="60"/>
      <c r="K103" s="60"/>
      <c r="L103" s="60"/>
    </row>
    <row r="104" spans="1:12" x14ac:dyDescent="0.3">
      <c r="A104" s="60"/>
      <c r="B104" s="60"/>
      <c r="C104" s="60"/>
      <c r="D104" s="60"/>
      <c r="E104" s="60"/>
      <c r="F104" s="60"/>
      <c r="G104" s="60"/>
      <c r="I104" s="60"/>
      <c r="K104" s="60"/>
      <c r="L104" s="60"/>
    </row>
    <row r="105" spans="1:12" x14ac:dyDescent="0.3">
      <c r="J105" s="87"/>
    </row>
  </sheetData>
  <mergeCells count="12">
    <mergeCell ref="P10:P12"/>
    <mergeCell ref="P16:P18"/>
    <mergeCell ref="A1:F6"/>
    <mergeCell ref="A9:G9"/>
    <mergeCell ref="I9:L9"/>
    <mergeCell ref="P39:P40"/>
    <mergeCell ref="P35:P36"/>
    <mergeCell ref="P37:P38"/>
    <mergeCell ref="P20:P22"/>
    <mergeCell ref="P26:P28"/>
    <mergeCell ref="P29:P31"/>
    <mergeCell ref="P32:P3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51"/>
  <sheetViews>
    <sheetView zoomScale="80" zoomScaleNormal="80" workbookViewId="0">
      <selection activeCell="B3" sqref="B3"/>
    </sheetView>
  </sheetViews>
  <sheetFormatPr defaultColWidth="8.6640625" defaultRowHeight="14.4" x14ac:dyDescent="0.3"/>
  <cols>
    <col min="1" max="1" width="10.6640625" bestFit="1" customWidth="1"/>
    <col min="2" max="2" width="14.109375" customWidth="1"/>
    <col min="3" max="3" width="5.33203125" customWidth="1"/>
    <col min="4" max="4" width="9.109375" customWidth="1"/>
    <col min="5" max="5" width="5.109375" bestFit="1" customWidth="1"/>
    <col min="6" max="6" width="13.44140625" bestFit="1" customWidth="1"/>
    <col min="7" max="7" width="8.44140625" bestFit="1" customWidth="1"/>
    <col min="8" max="8" width="11.33203125" bestFit="1" customWidth="1"/>
    <col min="9" max="9" width="24.33203125" customWidth="1"/>
    <col min="10" max="10" width="22.33203125" bestFit="1" customWidth="1"/>
    <col min="11" max="11" width="24.109375" bestFit="1" customWidth="1"/>
    <col min="12" max="12" width="58.44140625" customWidth="1"/>
    <col min="14" max="14" width="21.6640625" bestFit="1" customWidth="1"/>
    <col min="15" max="15" width="6.6640625" bestFit="1" customWidth="1"/>
    <col min="16" max="16" width="11.6640625" bestFit="1" customWidth="1"/>
    <col min="17" max="17" width="25.44140625" bestFit="1" customWidth="1"/>
    <col min="18" max="18" width="10.44140625" bestFit="1" customWidth="1"/>
    <col min="19" max="19" width="7.109375" customWidth="1"/>
    <col min="20" max="20" width="14" bestFit="1" customWidth="1"/>
    <col min="21" max="21" width="5.6640625" customWidth="1"/>
    <col min="22" max="22" width="13.44140625" bestFit="1" customWidth="1"/>
    <col min="23" max="23" width="4.44140625" customWidth="1"/>
  </cols>
  <sheetData>
    <row r="1" spans="1:23" ht="112.95" customHeight="1" thickBot="1" x14ac:dyDescent="0.5">
      <c r="A1" s="103" t="s">
        <v>78</v>
      </c>
      <c r="B1" s="104"/>
      <c r="C1" s="104"/>
      <c r="D1" s="104"/>
      <c r="E1" s="104"/>
      <c r="F1" s="104"/>
      <c r="G1" s="104"/>
      <c r="H1" s="104"/>
      <c r="I1" s="105"/>
      <c r="J1" s="48"/>
      <c r="K1" s="48"/>
      <c r="L1" s="49"/>
      <c r="N1" s="106" t="s">
        <v>89</v>
      </c>
      <c r="O1" s="107"/>
      <c r="P1" s="107"/>
      <c r="Q1" s="107"/>
      <c r="R1" s="107"/>
      <c r="S1" s="107"/>
      <c r="T1" s="107"/>
      <c r="U1" s="107"/>
      <c r="V1" s="107"/>
      <c r="W1" s="108"/>
    </row>
    <row r="2" spans="1:23" ht="18.600000000000001" thickBot="1" x14ac:dyDescent="0.4">
      <c r="A2" s="10" t="s">
        <v>0</v>
      </c>
      <c r="B2" s="11" t="s">
        <v>53</v>
      </c>
      <c r="C2" s="11" t="s">
        <v>54</v>
      </c>
      <c r="D2" s="11" t="s">
        <v>15</v>
      </c>
      <c r="E2" s="11" t="s">
        <v>1</v>
      </c>
      <c r="F2" s="11" t="s">
        <v>2</v>
      </c>
      <c r="G2" s="11" t="s">
        <v>3</v>
      </c>
      <c r="H2" s="11" t="s">
        <v>77</v>
      </c>
      <c r="I2" s="11" t="s">
        <v>51</v>
      </c>
      <c r="J2" s="11" t="s">
        <v>58</v>
      </c>
      <c r="K2" s="11" t="s">
        <v>76</v>
      </c>
      <c r="L2" s="12" t="s">
        <v>4</v>
      </c>
      <c r="N2" s="13" t="s">
        <v>79</v>
      </c>
      <c r="O2" s="14" t="s">
        <v>80</v>
      </c>
      <c r="P2" s="15">
        <f>MIN(A3:A350)</f>
        <v>0</v>
      </c>
      <c r="Q2" s="14" t="s">
        <v>81</v>
      </c>
      <c r="R2" s="112">
        <f>MAX(A3:A350)</f>
        <v>0</v>
      </c>
      <c r="S2" s="113"/>
      <c r="T2" s="113"/>
      <c r="U2" s="113"/>
      <c r="V2" s="113"/>
      <c r="W2" s="114"/>
    </row>
    <row r="3" spans="1:23" x14ac:dyDescent="0.3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5"/>
      <c r="N3" s="16"/>
      <c r="O3" s="17"/>
      <c r="P3" s="17"/>
      <c r="Q3" s="17"/>
      <c r="R3" s="17"/>
      <c r="S3" s="17"/>
      <c r="T3" s="17"/>
      <c r="U3" s="17"/>
      <c r="V3" s="17"/>
      <c r="W3" s="18"/>
    </row>
    <row r="4" spans="1:23" x14ac:dyDescent="0.3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5"/>
      <c r="N4" s="115" t="s">
        <v>53</v>
      </c>
      <c r="O4" s="111"/>
      <c r="P4" s="116" t="s">
        <v>82</v>
      </c>
      <c r="Q4" s="111"/>
      <c r="R4" s="118" t="s">
        <v>1</v>
      </c>
      <c r="S4" s="111"/>
      <c r="T4" s="116" t="s">
        <v>84</v>
      </c>
      <c r="U4" s="111"/>
      <c r="V4" s="116" t="s">
        <v>87</v>
      </c>
      <c r="W4" s="117"/>
    </row>
    <row r="5" spans="1:23" x14ac:dyDescent="0.3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5"/>
      <c r="N5" s="19" t="s">
        <v>55</v>
      </c>
      <c r="O5" s="20">
        <f>COUNTIF(B3:B350,"08.00 - 18.00")</f>
        <v>0</v>
      </c>
      <c r="P5" s="21" t="s">
        <v>85</v>
      </c>
      <c r="Q5" s="20">
        <f>COUNTIF(C3:C350,"0 - 1 yr")</f>
        <v>0</v>
      </c>
      <c r="R5" s="21" t="s">
        <v>35</v>
      </c>
      <c r="S5" s="22">
        <f>COUNTIF(E3:E350,"ASA 1")</f>
        <v>0</v>
      </c>
      <c r="T5" s="21" t="s">
        <v>42</v>
      </c>
      <c r="U5" s="20">
        <f>COUNTIF(I3:I350,"GA mask")</f>
        <v>0</v>
      </c>
      <c r="V5" s="21" t="s">
        <v>16</v>
      </c>
      <c r="W5" s="23">
        <f>COUNTIF(H3:H350,"Cardiac")</f>
        <v>0</v>
      </c>
    </row>
    <row r="6" spans="1:23" x14ac:dyDescent="0.3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5"/>
      <c r="N6" s="19" t="s">
        <v>56</v>
      </c>
      <c r="O6" s="20">
        <f>COUNTIF(B3:B350,"18.00 - 24.00")</f>
        <v>0</v>
      </c>
      <c r="P6" s="21" t="s">
        <v>14</v>
      </c>
      <c r="Q6" s="20">
        <f>COUNTIF(C3:C350,"1 - 5 yr")</f>
        <v>0</v>
      </c>
      <c r="R6" s="21" t="s">
        <v>36</v>
      </c>
      <c r="S6" s="24">
        <f>COUNTIF(E3:E350,"ASA 2")</f>
        <v>0</v>
      </c>
      <c r="T6" s="21" t="s">
        <v>43</v>
      </c>
      <c r="U6" s="25">
        <f>COUNTIF(I3:I350,"GA LMA")</f>
        <v>0</v>
      </c>
      <c r="V6" s="21" t="s">
        <v>17</v>
      </c>
      <c r="W6" s="23">
        <f>COUNTIF(H3:H350,"Dental")</f>
        <v>0</v>
      </c>
    </row>
    <row r="7" spans="1:23" x14ac:dyDescent="0.3">
      <c r="A7" s="2"/>
      <c r="B7" s="3"/>
      <c r="C7" s="4"/>
      <c r="D7" s="4"/>
      <c r="E7" s="4"/>
      <c r="F7" s="4"/>
      <c r="G7" s="4"/>
      <c r="H7" s="4"/>
      <c r="I7" s="4"/>
      <c r="J7" s="4"/>
      <c r="K7" s="4"/>
      <c r="L7" s="5"/>
      <c r="N7" s="26" t="s">
        <v>57</v>
      </c>
      <c r="O7" s="27">
        <f>COUNTIF(B3:B350,"00.00 - 08.00")</f>
        <v>0</v>
      </c>
      <c r="P7" s="21" t="s">
        <v>13</v>
      </c>
      <c r="Q7" s="20">
        <f>COUNTIF(C3:C350,"6 - 15 yr")</f>
        <v>0</v>
      </c>
      <c r="R7" s="21" t="s">
        <v>37</v>
      </c>
      <c r="S7" s="22">
        <f>COUNTIF(E3:E350,"ASA 3")</f>
        <v>0</v>
      </c>
      <c r="T7" s="21" t="s">
        <v>44</v>
      </c>
      <c r="U7" s="20">
        <f>COUNTIF(I3:I350,"GA LMA IPPV")</f>
        <v>0</v>
      </c>
      <c r="V7" s="21" t="s">
        <v>18</v>
      </c>
      <c r="W7" s="23">
        <f>COUNTIF(H3:H350,"ENT")</f>
        <v>0</v>
      </c>
    </row>
    <row r="8" spans="1:23" x14ac:dyDescent="0.3">
      <c r="A8" s="2"/>
      <c r="B8" s="3"/>
      <c r="C8" s="4"/>
      <c r="D8" s="4"/>
      <c r="E8" s="4"/>
      <c r="F8" s="4"/>
      <c r="G8" s="4"/>
      <c r="H8" s="4"/>
      <c r="I8" s="4"/>
      <c r="J8" s="4"/>
      <c r="K8" s="4"/>
      <c r="L8" s="5"/>
      <c r="N8" s="28"/>
      <c r="O8" s="29"/>
      <c r="P8" s="21" t="s">
        <v>12</v>
      </c>
      <c r="Q8" s="20">
        <f>COUNTIF(C3:C350,"16 - 80 yr")</f>
        <v>0</v>
      </c>
      <c r="R8" s="21" t="s">
        <v>38</v>
      </c>
      <c r="S8" s="22">
        <f>COUNTIF(E3:E350,"ASA 4")</f>
        <v>0</v>
      </c>
      <c r="T8" s="21" t="s">
        <v>45</v>
      </c>
      <c r="U8" s="20">
        <f>COUNTIF(I3:I350,"GA ETT SV")</f>
        <v>0</v>
      </c>
      <c r="V8" s="21" t="s">
        <v>19</v>
      </c>
      <c r="W8" s="23">
        <f>COUNTIF(H3:H350,"General")</f>
        <v>0</v>
      </c>
    </row>
    <row r="9" spans="1:23" x14ac:dyDescent="0.3">
      <c r="A9" s="2"/>
      <c r="B9" s="3"/>
      <c r="C9" s="4"/>
      <c r="D9" s="4"/>
      <c r="E9" s="4"/>
      <c r="F9" s="4"/>
      <c r="G9" s="4"/>
      <c r="H9" s="4"/>
      <c r="I9" s="4"/>
      <c r="J9" s="4"/>
      <c r="K9" s="4"/>
      <c r="L9" s="5"/>
      <c r="N9" s="28"/>
      <c r="O9" s="29"/>
      <c r="P9" s="30" t="s">
        <v>86</v>
      </c>
      <c r="Q9" s="27">
        <f>COUNTIF(C3:C350,"Over 80 yr")</f>
        <v>0</v>
      </c>
      <c r="R9" s="21" t="s">
        <v>39</v>
      </c>
      <c r="S9" s="22">
        <f>COUNTIF(E3:E350,"ASA 5")</f>
        <v>0</v>
      </c>
      <c r="T9" s="21" t="s">
        <v>46</v>
      </c>
      <c r="U9" s="20">
        <f>COUNTIF(I3:I350,"GA ETT IPPV")</f>
        <v>0</v>
      </c>
      <c r="V9" s="21" t="s">
        <v>20</v>
      </c>
      <c r="W9" s="23">
        <f>COUNTIF(H3:H350,"Gynaecology")</f>
        <v>0</v>
      </c>
    </row>
    <row r="10" spans="1:23" x14ac:dyDescent="0.3">
      <c r="A10" s="2"/>
      <c r="B10" s="3"/>
      <c r="C10" s="4"/>
      <c r="D10" s="4"/>
      <c r="E10" s="4"/>
      <c r="F10" s="4"/>
      <c r="G10" s="4"/>
      <c r="H10" s="4"/>
      <c r="I10" s="4"/>
      <c r="J10" s="4"/>
      <c r="K10" s="4"/>
      <c r="L10" s="5"/>
      <c r="N10" s="28"/>
      <c r="O10" s="29"/>
      <c r="P10" s="29"/>
      <c r="Q10" s="29"/>
      <c r="R10" s="30" t="s">
        <v>40</v>
      </c>
      <c r="S10" s="31">
        <f>COUNTIF(E3:E350,"Donor")</f>
        <v>0</v>
      </c>
      <c r="T10" s="21" t="s">
        <v>47</v>
      </c>
      <c r="U10" s="20">
        <f>COUNTIF(I3:I350,"LA")</f>
        <v>0</v>
      </c>
      <c r="V10" s="21" t="s">
        <v>21</v>
      </c>
      <c r="W10" s="23">
        <f>COUNTIF(H3:H350,"Maxillo-facial")</f>
        <v>0</v>
      </c>
    </row>
    <row r="11" spans="1:23" x14ac:dyDescent="0.3">
      <c r="A11" s="2"/>
      <c r="B11" s="3"/>
      <c r="C11" s="4"/>
      <c r="D11" s="4"/>
      <c r="E11" s="4"/>
      <c r="F11" s="4"/>
      <c r="G11" s="4"/>
      <c r="H11" s="4"/>
      <c r="I11" s="4"/>
      <c r="J11" s="4"/>
      <c r="K11" s="4"/>
      <c r="L11" s="5"/>
      <c r="N11" s="28"/>
      <c r="O11" s="29"/>
      <c r="P11" s="29"/>
      <c r="Q11" s="29"/>
      <c r="R11" s="29"/>
      <c r="S11" s="29"/>
      <c r="T11" s="21" t="s">
        <v>48</v>
      </c>
      <c r="U11" s="20">
        <f>COUNTIF(I3:I350,"Sedation")</f>
        <v>0</v>
      </c>
      <c r="V11" s="21" t="s">
        <v>22</v>
      </c>
      <c r="W11" s="23">
        <f>COUNTIF(H3:H350,"Miscellaneous")</f>
        <v>0</v>
      </c>
    </row>
    <row r="12" spans="1:23" x14ac:dyDescent="0.3">
      <c r="A12" s="2"/>
      <c r="B12" s="3"/>
      <c r="C12" s="4"/>
      <c r="D12" s="4"/>
      <c r="E12" s="4"/>
      <c r="F12" s="4"/>
      <c r="G12" s="4"/>
      <c r="H12" s="4"/>
      <c r="I12" s="4"/>
      <c r="J12" s="4"/>
      <c r="K12" s="4"/>
      <c r="L12" s="5"/>
      <c r="N12" s="115" t="s">
        <v>83</v>
      </c>
      <c r="O12" s="111"/>
      <c r="P12" s="116" t="s">
        <v>15</v>
      </c>
      <c r="Q12" s="111"/>
      <c r="R12" s="109" t="s">
        <v>3</v>
      </c>
      <c r="S12" s="111"/>
      <c r="T12" s="32" t="s">
        <v>49</v>
      </c>
      <c r="U12" s="20">
        <f>COUNTIF(I3:I350,"Monitoring only")</f>
        <v>0</v>
      </c>
      <c r="V12" s="21" t="s">
        <v>23</v>
      </c>
      <c r="W12" s="23">
        <f>COUNTIF(H3:H350,"Neonates")</f>
        <v>0</v>
      </c>
    </row>
    <row r="13" spans="1:23" x14ac:dyDescent="0.3">
      <c r="A13" s="2"/>
      <c r="B13" s="3"/>
      <c r="C13" s="4"/>
      <c r="D13" s="4"/>
      <c r="E13" s="4"/>
      <c r="F13" s="4"/>
      <c r="G13" s="4"/>
      <c r="H13" s="4"/>
      <c r="I13" s="4"/>
      <c r="J13" s="4"/>
      <c r="K13" s="4"/>
      <c r="L13" s="5"/>
      <c r="N13" s="33" t="s">
        <v>5</v>
      </c>
      <c r="O13" s="22">
        <f>COUNTIF(F3:F350,"Immediate")</f>
        <v>0</v>
      </c>
      <c r="P13" s="34" t="s">
        <v>7</v>
      </c>
      <c r="Q13" s="20">
        <f>COUNTIF(D3:D350,"F")</f>
        <v>0</v>
      </c>
      <c r="R13" s="21" t="s">
        <v>11</v>
      </c>
      <c r="S13" s="22">
        <f>COUNTIF(G3:G350,"Routine")</f>
        <v>0</v>
      </c>
      <c r="T13" s="35" t="s">
        <v>50</v>
      </c>
      <c r="U13" s="27">
        <f>COUNTIF(I3:I350,"Other")</f>
        <v>0</v>
      </c>
      <c r="V13" s="21" t="s">
        <v>24</v>
      </c>
      <c r="W13" s="23">
        <f>COUNTIF(H3:H350,"Neuro")</f>
        <v>0</v>
      </c>
    </row>
    <row r="14" spans="1:23" x14ac:dyDescent="0.3">
      <c r="A14" s="2"/>
      <c r="B14" s="3"/>
      <c r="C14" s="4"/>
      <c r="D14" s="4"/>
      <c r="E14" s="4"/>
      <c r="F14" s="4"/>
      <c r="G14" s="4"/>
      <c r="H14" s="4"/>
      <c r="I14" s="4"/>
      <c r="J14" s="4"/>
      <c r="K14" s="4"/>
      <c r="L14" s="5"/>
      <c r="N14" s="33" t="s">
        <v>41</v>
      </c>
      <c r="O14" s="22">
        <f>COUNTIF(F3:F350,"Local")</f>
        <v>0</v>
      </c>
      <c r="P14" s="36" t="s">
        <v>8</v>
      </c>
      <c r="Q14" s="27">
        <f>COUNTIF(D3:D350,"M")</f>
        <v>0</v>
      </c>
      <c r="R14" s="21" t="s">
        <v>52</v>
      </c>
      <c r="S14" s="22">
        <f>COUNTIF(G3:G350,"Day case")</f>
        <v>0</v>
      </c>
      <c r="T14" s="29"/>
      <c r="U14" s="29"/>
      <c r="V14" s="21" t="s">
        <v>25</v>
      </c>
      <c r="W14" s="23">
        <f>COUNTIF(H3:H350,"Obstetrics")</f>
        <v>0</v>
      </c>
    </row>
    <row r="15" spans="1:23" x14ac:dyDescent="0.3">
      <c r="A15" s="2"/>
      <c r="B15" s="3"/>
      <c r="C15" s="4"/>
      <c r="D15" s="4"/>
      <c r="E15" s="4"/>
      <c r="F15" s="4"/>
      <c r="G15" s="4"/>
      <c r="H15" s="4"/>
      <c r="I15" s="4"/>
      <c r="J15" s="4"/>
      <c r="K15" s="4"/>
      <c r="L15" s="5"/>
      <c r="N15" s="37" t="s">
        <v>90</v>
      </c>
      <c r="O15" s="31">
        <f>COUNTIF(F3:F350,"Teaching")</f>
        <v>0</v>
      </c>
      <c r="P15" s="29"/>
      <c r="Q15" s="29"/>
      <c r="R15" s="21" t="s">
        <v>6</v>
      </c>
      <c r="S15" s="22">
        <f>COUNTIF(G3:G350,"Urgent")</f>
        <v>0</v>
      </c>
      <c r="T15" s="29"/>
      <c r="U15" s="29"/>
      <c r="V15" s="21" t="s">
        <v>26</v>
      </c>
      <c r="W15" s="23">
        <f>COUNTIF(H3:H350,"Ophthalmics")</f>
        <v>0</v>
      </c>
    </row>
    <row r="16" spans="1:23" x14ac:dyDescent="0.3">
      <c r="A16" s="2"/>
      <c r="B16" s="3"/>
      <c r="C16" s="4"/>
      <c r="D16" s="4"/>
      <c r="E16" s="4"/>
      <c r="F16" s="4"/>
      <c r="G16" s="4"/>
      <c r="H16" s="4"/>
      <c r="I16" s="4"/>
      <c r="J16" s="4"/>
      <c r="K16" s="4"/>
      <c r="L16" s="5"/>
      <c r="N16" s="50" t="s">
        <v>91</v>
      </c>
      <c r="O16" s="51">
        <f>COUNTIF(F3:F350,"Solo")</f>
        <v>0</v>
      </c>
      <c r="P16" s="29"/>
      <c r="Q16" s="29"/>
      <c r="R16" s="30" t="s">
        <v>9</v>
      </c>
      <c r="S16" s="31">
        <f>COUNTIF(G3:G350,"Emergency")</f>
        <v>0</v>
      </c>
      <c r="T16" s="29"/>
      <c r="U16" s="29"/>
      <c r="V16" s="21" t="s">
        <v>27</v>
      </c>
      <c r="W16" s="23">
        <f>COUNTIF(H3:H350,"Orthopaedics")</f>
        <v>0</v>
      </c>
    </row>
    <row r="17" spans="1:23" x14ac:dyDescent="0.3">
      <c r="A17" s="2"/>
      <c r="B17" s="3"/>
      <c r="C17" s="4"/>
      <c r="D17" s="4"/>
      <c r="E17" s="4"/>
      <c r="F17" s="4"/>
      <c r="G17" s="4"/>
      <c r="H17" s="4"/>
      <c r="I17" s="4"/>
      <c r="J17" s="4"/>
      <c r="K17" s="4"/>
      <c r="L17" s="5"/>
      <c r="N17" s="28"/>
      <c r="O17" s="29"/>
      <c r="P17" s="29"/>
      <c r="Q17" s="29"/>
      <c r="R17" s="29"/>
      <c r="S17" s="29"/>
      <c r="T17" s="29"/>
      <c r="U17" s="29"/>
      <c r="V17" s="21" t="s">
        <v>28</v>
      </c>
      <c r="W17" s="23">
        <f>COUNTIF(H3:H350,"Paediatrics")</f>
        <v>0</v>
      </c>
    </row>
    <row r="18" spans="1:23" x14ac:dyDescent="0.3">
      <c r="A18" s="2"/>
      <c r="B18" s="3"/>
      <c r="C18" s="4"/>
      <c r="D18" s="4"/>
      <c r="E18" s="4"/>
      <c r="F18" s="4"/>
      <c r="G18" s="4"/>
      <c r="H18" s="4"/>
      <c r="I18" s="4"/>
      <c r="J18" s="4"/>
      <c r="K18" s="4"/>
      <c r="L18" s="5"/>
      <c r="N18" s="119" t="s">
        <v>58</v>
      </c>
      <c r="O18" s="110"/>
      <c r="P18" s="111"/>
      <c r="Q18" s="109" t="s">
        <v>76</v>
      </c>
      <c r="R18" s="110"/>
      <c r="S18" s="111"/>
      <c r="T18" s="29"/>
      <c r="U18" s="29"/>
      <c r="V18" s="21" t="s">
        <v>29</v>
      </c>
      <c r="W18" s="23">
        <f>COUNTIF(H3:H350,"Plastics")</f>
        <v>0</v>
      </c>
    </row>
    <row r="19" spans="1:23" x14ac:dyDescent="0.3">
      <c r="A19" s="2"/>
      <c r="B19" s="3"/>
      <c r="C19" s="4"/>
      <c r="D19" s="4"/>
      <c r="E19" s="4"/>
      <c r="F19" s="4"/>
      <c r="G19" s="4"/>
      <c r="H19" s="4"/>
      <c r="I19" s="4"/>
      <c r="J19" s="4"/>
      <c r="K19" s="4"/>
      <c r="L19" s="5"/>
      <c r="N19" s="33" t="s">
        <v>59</v>
      </c>
      <c r="O19" s="32"/>
      <c r="P19" s="20">
        <f>COUNTIF(J3:J350,"Spinal")</f>
        <v>0</v>
      </c>
      <c r="Q19" s="38" t="s">
        <v>68</v>
      </c>
      <c r="R19" s="39"/>
      <c r="S19" s="22">
        <f>COUNTIF(K3:K350,"RSI")</f>
        <v>0</v>
      </c>
      <c r="T19" s="29"/>
      <c r="U19" s="29"/>
      <c r="V19" s="21" t="s">
        <v>30</v>
      </c>
      <c r="W19" s="23">
        <f>COUNTIF(H3:H350,"Radiology")</f>
        <v>0</v>
      </c>
    </row>
    <row r="20" spans="1:23" x14ac:dyDescent="0.3">
      <c r="A20" s="2"/>
      <c r="B20" s="3"/>
      <c r="C20" s="4"/>
      <c r="D20" s="4"/>
      <c r="E20" s="4"/>
      <c r="F20" s="4"/>
      <c r="G20" s="4"/>
      <c r="H20" s="4"/>
      <c r="I20" s="4"/>
      <c r="J20" s="4"/>
      <c r="K20" s="4"/>
      <c r="L20" s="5"/>
      <c r="N20" s="33" t="s">
        <v>60</v>
      </c>
      <c r="O20" s="32"/>
      <c r="P20" s="20">
        <f>COUNTIF(J3:J350,"Epidural*")</f>
        <v>0</v>
      </c>
      <c r="Q20" s="21" t="s">
        <v>69</v>
      </c>
      <c r="R20" s="32"/>
      <c r="S20" s="22">
        <f>COUNTIF(K3:K350,"TIVA")</f>
        <v>0</v>
      </c>
      <c r="T20" s="29"/>
      <c r="U20" s="29"/>
      <c r="V20" s="21" t="s">
        <v>31</v>
      </c>
      <c r="W20" s="23">
        <f>COUNTIF(H3:H350,"Resuscitation")</f>
        <v>0</v>
      </c>
    </row>
    <row r="21" spans="1:23" x14ac:dyDescent="0.3">
      <c r="A21" s="2"/>
      <c r="B21" s="3"/>
      <c r="C21" s="4"/>
      <c r="D21" s="4"/>
      <c r="E21" s="4"/>
      <c r="F21" s="4"/>
      <c r="G21" s="4"/>
      <c r="H21" s="4"/>
      <c r="I21" s="4"/>
      <c r="J21" s="4"/>
      <c r="K21" s="4"/>
      <c r="L21" s="5"/>
      <c r="N21" s="33" t="s">
        <v>61</v>
      </c>
      <c r="O21" s="32"/>
      <c r="P21" s="20">
        <f>COUNTIF(J3:J350,"Brachial*")</f>
        <v>0</v>
      </c>
      <c r="Q21" s="21" t="s">
        <v>88</v>
      </c>
      <c r="R21" s="32"/>
      <c r="S21" s="22">
        <f>COUNTIF(K3:K350,"PA catheter")</f>
        <v>0</v>
      </c>
      <c r="T21" s="29"/>
      <c r="U21" s="29"/>
      <c r="V21" s="21" t="s">
        <v>32</v>
      </c>
      <c r="W21" s="23">
        <f>COUNTIF(H3:H350,"Trauma")</f>
        <v>0</v>
      </c>
    </row>
    <row r="22" spans="1:23" x14ac:dyDescent="0.3">
      <c r="A22" s="2"/>
      <c r="B22" s="3"/>
      <c r="C22" s="4"/>
      <c r="D22" s="4"/>
      <c r="E22" s="4"/>
      <c r="F22" s="4"/>
      <c r="G22" s="4"/>
      <c r="H22" s="4"/>
      <c r="I22" s="4"/>
      <c r="J22" s="4"/>
      <c r="K22" s="4"/>
      <c r="L22" s="5"/>
      <c r="N22" s="33" t="s">
        <v>62</v>
      </c>
      <c r="O22" s="32"/>
      <c r="P22" s="20">
        <f>COUNTIF(J3:J350,"Sciatic")</f>
        <v>0</v>
      </c>
      <c r="Q22" s="21" t="s">
        <v>70</v>
      </c>
      <c r="R22" s="32"/>
      <c r="S22" s="22">
        <f>COUNTIF(K3:K350,"CVP line")</f>
        <v>0</v>
      </c>
      <c r="T22" s="29"/>
      <c r="U22" s="29"/>
      <c r="V22" s="21" t="s">
        <v>33</v>
      </c>
      <c r="W22" s="23">
        <f>COUNTIF(H3:H350,"Thoracic")</f>
        <v>0</v>
      </c>
    </row>
    <row r="23" spans="1:23" x14ac:dyDescent="0.3">
      <c r="A23" s="2"/>
      <c r="B23" s="3"/>
      <c r="C23" s="4"/>
      <c r="D23" s="4"/>
      <c r="E23" s="4"/>
      <c r="F23" s="4"/>
      <c r="G23" s="4"/>
      <c r="H23" s="4"/>
      <c r="I23" s="4"/>
      <c r="J23" s="4"/>
      <c r="K23" s="4"/>
      <c r="L23" s="5"/>
      <c r="N23" s="33" t="s">
        <v>63</v>
      </c>
      <c r="O23" s="32"/>
      <c r="P23" s="20">
        <f>COUNTIF(J3:J350,"Femoral")</f>
        <v>0</v>
      </c>
      <c r="Q23" s="21" t="s">
        <v>71</v>
      </c>
      <c r="R23" s="32"/>
      <c r="S23" s="22">
        <f>COUNTIF(K3:K350,"Arterial line")</f>
        <v>0</v>
      </c>
      <c r="T23" s="29"/>
      <c r="U23" s="29"/>
      <c r="V23" s="21" t="s">
        <v>10</v>
      </c>
      <c r="W23" s="23">
        <f>COUNTIF(H3:H350,"Urology")</f>
        <v>0</v>
      </c>
    </row>
    <row r="24" spans="1:23" x14ac:dyDescent="0.3">
      <c r="A24" s="2"/>
      <c r="B24" s="3"/>
      <c r="C24" s="4"/>
      <c r="D24" s="4"/>
      <c r="E24" s="4"/>
      <c r="F24" s="4"/>
      <c r="G24" s="4"/>
      <c r="H24" s="4"/>
      <c r="I24" s="4"/>
      <c r="J24" s="4"/>
      <c r="K24" s="4"/>
      <c r="L24" s="5"/>
      <c r="N24" s="33" t="s">
        <v>64</v>
      </c>
      <c r="O24" s="32"/>
      <c r="P24" s="20">
        <f>COUNTIF(J3:J350,"IVRA")</f>
        <v>0</v>
      </c>
      <c r="Q24" s="21" t="s">
        <v>72</v>
      </c>
      <c r="R24" s="32"/>
      <c r="S24" s="22">
        <f>COUNTIF(K3:K350,"Fibreoptic*")</f>
        <v>0</v>
      </c>
      <c r="T24" s="29"/>
      <c r="U24" s="29"/>
      <c r="V24" s="30" t="s">
        <v>34</v>
      </c>
      <c r="W24" s="40">
        <f>COUNTIF(H3:H350,"Vascular")</f>
        <v>0</v>
      </c>
    </row>
    <row r="25" spans="1:23" x14ac:dyDescent="0.3">
      <c r="A25" s="2"/>
      <c r="B25" s="3"/>
      <c r="C25" s="4"/>
      <c r="D25" s="4"/>
      <c r="E25" s="4"/>
      <c r="F25" s="4"/>
      <c r="G25" s="4"/>
      <c r="H25" s="4"/>
      <c r="I25" s="4"/>
      <c r="J25" s="4"/>
      <c r="K25" s="4"/>
      <c r="L25" s="5"/>
      <c r="N25" s="33" t="s">
        <v>65</v>
      </c>
      <c r="O25" s="32"/>
      <c r="P25" s="20">
        <f>COUNTIF(J3:J350,"Minor*")</f>
        <v>0</v>
      </c>
      <c r="Q25" s="21" t="s">
        <v>73</v>
      </c>
      <c r="R25" s="32"/>
      <c r="S25" s="22">
        <f>COUNTIF(K3:K350,"Percutaneous*")</f>
        <v>0</v>
      </c>
      <c r="T25" s="29"/>
      <c r="U25" s="29"/>
      <c r="V25" s="29"/>
      <c r="W25" s="41"/>
    </row>
    <row r="26" spans="1:23" x14ac:dyDescent="0.3">
      <c r="A26" s="2"/>
      <c r="B26" s="3"/>
      <c r="C26" s="4"/>
      <c r="D26" s="4"/>
      <c r="E26" s="4"/>
      <c r="F26" s="4"/>
      <c r="G26" s="4"/>
      <c r="H26" s="4"/>
      <c r="I26" s="4"/>
      <c r="J26" s="4"/>
      <c r="K26" s="4"/>
      <c r="L26" s="5"/>
      <c r="N26" s="33" t="s">
        <v>66</v>
      </c>
      <c r="O26" s="32"/>
      <c r="P26" s="20">
        <f>COUNTIF(J3:J350,"Cervical*")</f>
        <v>0</v>
      </c>
      <c r="Q26" s="21" t="s">
        <v>74</v>
      </c>
      <c r="R26" s="32"/>
      <c r="S26" s="22">
        <f>COUNTIF(K3:K350,"Double lumen tube")</f>
        <v>0</v>
      </c>
      <c r="T26" s="29"/>
      <c r="U26" s="29"/>
      <c r="V26" s="29"/>
      <c r="W26" s="41"/>
    </row>
    <row r="27" spans="1:23" x14ac:dyDescent="0.3">
      <c r="A27" s="2"/>
      <c r="B27" s="3"/>
      <c r="C27" s="4"/>
      <c r="D27" s="4"/>
      <c r="E27" s="4"/>
      <c r="F27" s="4"/>
      <c r="G27" s="4"/>
      <c r="H27" s="4"/>
      <c r="I27" s="4"/>
      <c r="J27" s="4"/>
      <c r="K27" s="4"/>
      <c r="L27" s="5"/>
      <c r="N27" s="37" t="s">
        <v>67</v>
      </c>
      <c r="O27" s="35"/>
      <c r="P27" s="27">
        <f>COUNTIF(J3:J350,"Peripheral")</f>
        <v>0</v>
      </c>
      <c r="Q27" s="21" t="s">
        <v>75</v>
      </c>
      <c r="R27" s="32"/>
      <c r="S27" s="22">
        <f>COUNTIF(K3:K350,"Chest drain")</f>
        <v>0</v>
      </c>
      <c r="T27" s="29"/>
      <c r="U27" s="29"/>
      <c r="V27" s="29"/>
      <c r="W27" s="41"/>
    </row>
    <row r="28" spans="1:23" ht="15" thickBot="1" x14ac:dyDescent="0.35">
      <c r="A28" s="2"/>
      <c r="B28" s="3"/>
      <c r="C28" s="4"/>
      <c r="D28" s="4"/>
      <c r="E28" s="4"/>
      <c r="F28" s="4"/>
      <c r="G28" s="4"/>
      <c r="H28" s="4"/>
      <c r="I28" s="4"/>
      <c r="J28" s="4"/>
      <c r="K28" s="4"/>
      <c r="L28" s="5"/>
      <c r="N28" s="42"/>
      <c r="O28" s="43"/>
      <c r="P28" s="43"/>
      <c r="Q28" s="44" t="s">
        <v>50</v>
      </c>
      <c r="R28" s="45"/>
      <c r="S28" s="46">
        <f>COUNTIF(K3:K350,"Other")</f>
        <v>0</v>
      </c>
      <c r="T28" s="43"/>
      <c r="U28" s="43"/>
      <c r="V28" s="43"/>
      <c r="W28" s="47"/>
    </row>
    <row r="29" spans="1:23" x14ac:dyDescent="0.3">
      <c r="A29" s="2"/>
      <c r="B29" s="3"/>
      <c r="C29" s="4"/>
      <c r="D29" s="4"/>
      <c r="E29" s="4"/>
      <c r="F29" s="4"/>
      <c r="G29" s="4"/>
      <c r="H29" s="4"/>
      <c r="I29" s="4"/>
      <c r="J29" s="4"/>
      <c r="K29" s="4"/>
      <c r="L29" s="5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3">
      <c r="A30" s="2"/>
      <c r="B30" s="3"/>
      <c r="C30" s="4"/>
      <c r="D30" s="4"/>
      <c r="E30" s="4"/>
      <c r="F30" s="4"/>
      <c r="G30" s="4"/>
      <c r="H30" s="4"/>
      <c r="I30" s="4"/>
      <c r="J30" s="4"/>
      <c r="K30" s="4"/>
      <c r="L30" s="5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3">
      <c r="A31" s="2"/>
      <c r="B31" s="3"/>
      <c r="C31" s="4"/>
      <c r="D31" s="4"/>
      <c r="E31" s="4"/>
      <c r="F31" s="4"/>
      <c r="G31" s="4"/>
      <c r="H31" s="4"/>
      <c r="I31" s="4"/>
      <c r="J31" s="4"/>
      <c r="K31" s="4"/>
      <c r="L31" s="5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3">
      <c r="A32" s="2"/>
      <c r="B32" s="3"/>
      <c r="C32" s="4"/>
      <c r="D32" s="4"/>
      <c r="E32" s="4"/>
      <c r="F32" s="4"/>
      <c r="G32" s="4"/>
      <c r="H32" s="4"/>
      <c r="I32" s="4"/>
      <c r="J32" s="4"/>
      <c r="K32" s="4"/>
      <c r="L32" s="5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3">
      <c r="A33" s="2"/>
      <c r="B33" s="3"/>
      <c r="C33" s="4"/>
      <c r="D33" s="4"/>
      <c r="E33" s="4"/>
      <c r="F33" s="4"/>
      <c r="G33" s="4"/>
      <c r="H33" s="4"/>
      <c r="I33" s="4"/>
      <c r="J33" s="4"/>
      <c r="K33" s="4"/>
      <c r="L33" s="5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3">
      <c r="A34" s="2"/>
      <c r="B34" s="3"/>
      <c r="C34" s="4"/>
      <c r="D34" s="4"/>
      <c r="E34" s="4"/>
      <c r="F34" s="4"/>
      <c r="G34" s="4"/>
      <c r="H34" s="4"/>
      <c r="I34" s="4"/>
      <c r="J34" s="4"/>
      <c r="K34" s="4"/>
      <c r="L34" s="5"/>
    </row>
    <row r="35" spans="1:23" x14ac:dyDescent="0.3">
      <c r="A35" s="2"/>
      <c r="B35" s="3"/>
      <c r="C35" s="4"/>
      <c r="D35" s="4"/>
      <c r="E35" s="4"/>
      <c r="F35" s="4"/>
      <c r="G35" s="4"/>
      <c r="H35" s="4"/>
      <c r="I35" s="4"/>
      <c r="J35" s="4"/>
      <c r="K35" s="4"/>
      <c r="L35" s="5"/>
    </row>
    <row r="36" spans="1:23" x14ac:dyDescent="0.3">
      <c r="A36" s="2"/>
      <c r="B36" s="3"/>
      <c r="C36" s="4"/>
      <c r="D36" s="4"/>
      <c r="E36" s="4"/>
      <c r="F36" s="4"/>
      <c r="G36" s="4"/>
      <c r="H36" s="4"/>
      <c r="I36" s="4"/>
      <c r="J36" s="4"/>
      <c r="K36" s="4"/>
      <c r="L36" s="5"/>
    </row>
    <row r="37" spans="1:23" x14ac:dyDescent="0.3">
      <c r="A37" s="2"/>
      <c r="B37" s="3"/>
      <c r="C37" s="4"/>
      <c r="D37" s="4"/>
      <c r="E37" s="4"/>
      <c r="F37" s="4"/>
      <c r="G37" s="4"/>
      <c r="H37" s="4"/>
      <c r="I37" s="4"/>
      <c r="J37" s="4"/>
      <c r="K37" s="4"/>
      <c r="L37" s="5"/>
    </row>
    <row r="38" spans="1:23" x14ac:dyDescent="0.3">
      <c r="A38" s="2"/>
      <c r="B38" s="3"/>
      <c r="C38" s="4"/>
      <c r="D38" s="4"/>
      <c r="E38" s="4"/>
      <c r="F38" s="4"/>
      <c r="G38" s="4"/>
      <c r="H38" s="4"/>
      <c r="I38" s="4"/>
      <c r="J38" s="4"/>
      <c r="K38" s="4"/>
      <c r="L38" s="5"/>
    </row>
    <row r="39" spans="1:23" x14ac:dyDescent="0.3">
      <c r="A39" s="2"/>
      <c r="B39" s="3"/>
      <c r="C39" s="4"/>
      <c r="D39" s="4"/>
      <c r="E39" s="4"/>
      <c r="F39" s="4"/>
      <c r="G39" s="4"/>
      <c r="H39" s="4"/>
      <c r="I39" s="4"/>
      <c r="J39" s="4"/>
      <c r="K39" s="4"/>
      <c r="L39" s="5"/>
    </row>
    <row r="40" spans="1:23" x14ac:dyDescent="0.3">
      <c r="A40" s="2"/>
      <c r="B40" s="3"/>
      <c r="C40" s="4"/>
      <c r="D40" s="4"/>
      <c r="E40" s="4"/>
      <c r="F40" s="4"/>
      <c r="G40" s="4"/>
      <c r="H40" s="4"/>
      <c r="I40" s="4"/>
      <c r="J40" s="4"/>
      <c r="K40" s="4"/>
      <c r="L40" s="5"/>
    </row>
    <row r="41" spans="1:23" x14ac:dyDescent="0.3">
      <c r="A41" s="2"/>
      <c r="B41" s="3"/>
      <c r="C41" s="4"/>
      <c r="D41" s="4"/>
      <c r="E41" s="4"/>
      <c r="F41" s="4"/>
      <c r="G41" s="4"/>
      <c r="H41" s="4"/>
      <c r="I41" s="4"/>
      <c r="J41" s="4"/>
      <c r="K41" s="4"/>
      <c r="L41" s="5"/>
    </row>
    <row r="42" spans="1:23" x14ac:dyDescent="0.3">
      <c r="A42" s="2"/>
      <c r="B42" s="3"/>
      <c r="C42" s="4"/>
      <c r="D42" s="4"/>
      <c r="E42" s="4"/>
      <c r="F42" s="4"/>
      <c r="G42" s="4"/>
      <c r="H42" s="4"/>
      <c r="I42" s="4"/>
      <c r="J42" s="4"/>
      <c r="K42" s="4"/>
      <c r="L42" s="5"/>
    </row>
    <row r="43" spans="1:23" x14ac:dyDescent="0.3">
      <c r="A43" s="2"/>
      <c r="B43" s="3"/>
      <c r="C43" s="4"/>
      <c r="D43" s="4"/>
      <c r="E43" s="4"/>
      <c r="F43" s="4"/>
      <c r="G43" s="4"/>
      <c r="H43" s="4"/>
      <c r="I43" s="4"/>
      <c r="J43" s="4"/>
      <c r="K43" s="4"/>
      <c r="L43" s="5"/>
    </row>
    <row r="44" spans="1:23" x14ac:dyDescent="0.3">
      <c r="A44" s="2"/>
      <c r="B44" s="3"/>
      <c r="C44" s="4"/>
      <c r="D44" s="4"/>
      <c r="E44" s="4"/>
      <c r="F44" s="4"/>
      <c r="G44" s="4"/>
      <c r="H44" s="4"/>
      <c r="I44" s="4"/>
      <c r="J44" s="4"/>
      <c r="K44" s="4"/>
      <c r="L44" s="5"/>
    </row>
    <row r="45" spans="1:23" x14ac:dyDescent="0.3">
      <c r="A45" s="2"/>
      <c r="B45" s="3"/>
      <c r="C45" s="4"/>
      <c r="D45" s="4"/>
      <c r="E45" s="4"/>
      <c r="F45" s="4"/>
      <c r="G45" s="4"/>
      <c r="H45" s="4"/>
      <c r="I45" s="4"/>
      <c r="J45" s="4"/>
      <c r="K45" s="4"/>
      <c r="L45" s="5"/>
    </row>
    <row r="46" spans="1:23" x14ac:dyDescent="0.3">
      <c r="A46" s="2"/>
      <c r="B46" s="3"/>
      <c r="C46" s="4"/>
      <c r="D46" s="4"/>
      <c r="E46" s="4"/>
      <c r="F46" s="4"/>
      <c r="G46" s="4"/>
      <c r="H46" s="4"/>
      <c r="I46" s="4"/>
      <c r="J46" s="4"/>
      <c r="K46" s="4"/>
      <c r="L46" s="5"/>
    </row>
    <row r="47" spans="1:23" x14ac:dyDescent="0.3">
      <c r="A47" s="2"/>
      <c r="B47" s="3"/>
      <c r="C47" s="4"/>
      <c r="D47" s="4"/>
      <c r="E47" s="4"/>
      <c r="F47" s="4"/>
      <c r="G47" s="4"/>
      <c r="H47" s="4"/>
      <c r="I47" s="4"/>
      <c r="J47" s="4"/>
      <c r="K47" s="4"/>
      <c r="L47" s="5"/>
    </row>
    <row r="48" spans="1:23" x14ac:dyDescent="0.3">
      <c r="A48" s="2"/>
      <c r="B48" s="3"/>
      <c r="C48" s="4"/>
      <c r="D48" s="4"/>
      <c r="E48" s="4"/>
      <c r="F48" s="4"/>
      <c r="G48" s="4"/>
      <c r="H48" s="4"/>
      <c r="I48" s="4"/>
      <c r="J48" s="4"/>
      <c r="K48" s="4"/>
      <c r="L48" s="5"/>
    </row>
    <row r="49" spans="1:12" x14ac:dyDescent="0.3">
      <c r="A49" s="2"/>
      <c r="B49" s="3"/>
      <c r="C49" s="4"/>
      <c r="D49" s="4"/>
      <c r="E49" s="4"/>
      <c r="F49" s="4"/>
      <c r="G49" s="4"/>
      <c r="H49" s="4"/>
      <c r="I49" s="4"/>
      <c r="J49" s="4"/>
      <c r="K49" s="4"/>
      <c r="L49" s="5"/>
    </row>
    <row r="50" spans="1:12" x14ac:dyDescent="0.3">
      <c r="A50" s="2"/>
      <c r="B50" s="3"/>
      <c r="C50" s="4"/>
      <c r="D50" s="4"/>
      <c r="E50" s="4"/>
      <c r="F50" s="4"/>
      <c r="G50" s="4"/>
      <c r="H50" s="4"/>
      <c r="I50" s="4"/>
      <c r="J50" s="4"/>
      <c r="K50" s="4"/>
      <c r="L50" s="5"/>
    </row>
    <row r="51" spans="1:12" x14ac:dyDescent="0.3">
      <c r="A51" s="2"/>
      <c r="B51" s="3"/>
      <c r="C51" s="4"/>
      <c r="D51" s="4"/>
      <c r="E51" s="4"/>
      <c r="F51" s="4"/>
      <c r="G51" s="4"/>
      <c r="H51" s="4"/>
      <c r="I51" s="4"/>
      <c r="J51" s="4"/>
      <c r="K51" s="4"/>
      <c r="L51" s="5"/>
    </row>
    <row r="52" spans="1:12" x14ac:dyDescent="0.3">
      <c r="A52" s="2"/>
      <c r="B52" s="3"/>
      <c r="C52" s="4"/>
      <c r="D52" s="4"/>
      <c r="E52" s="4"/>
      <c r="F52" s="4"/>
      <c r="G52" s="4"/>
      <c r="H52" s="4"/>
      <c r="I52" s="4"/>
      <c r="J52" s="4"/>
      <c r="K52" s="4"/>
      <c r="L52" s="5"/>
    </row>
    <row r="53" spans="1:12" x14ac:dyDescent="0.3">
      <c r="A53" s="2"/>
      <c r="B53" s="3"/>
      <c r="C53" s="4"/>
      <c r="D53" s="4"/>
      <c r="E53" s="4"/>
      <c r="F53" s="4"/>
      <c r="G53" s="4"/>
      <c r="H53" s="4"/>
      <c r="I53" s="4"/>
      <c r="J53" s="4"/>
      <c r="K53" s="4"/>
      <c r="L53" s="5"/>
    </row>
    <row r="54" spans="1:12" x14ac:dyDescent="0.3">
      <c r="A54" s="2"/>
      <c r="B54" s="3"/>
      <c r="C54" s="4"/>
      <c r="D54" s="4"/>
      <c r="E54" s="4"/>
      <c r="F54" s="4"/>
      <c r="G54" s="4"/>
      <c r="H54" s="4"/>
      <c r="I54" s="4"/>
      <c r="J54" s="4"/>
      <c r="K54" s="4"/>
      <c r="L54" s="5"/>
    </row>
    <row r="55" spans="1:12" x14ac:dyDescent="0.3">
      <c r="A55" s="2"/>
      <c r="B55" s="3"/>
      <c r="C55" s="4"/>
      <c r="D55" s="4"/>
      <c r="E55" s="4"/>
      <c r="F55" s="4"/>
      <c r="G55" s="4"/>
      <c r="H55" s="4"/>
      <c r="I55" s="4"/>
      <c r="J55" s="4"/>
      <c r="K55" s="4"/>
      <c r="L55" s="5"/>
    </row>
    <row r="56" spans="1:12" x14ac:dyDescent="0.3">
      <c r="A56" s="2"/>
      <c r="B56" s="3"/>
      <c r="C56" s="4"/>
      <c r="D56" s="4"/>
      <c r="E56" s="4"/>
      <c r="F56" s="4"/>
      <c r="G56" s="4"/>
      <c r="H56" s="4"/>
      <c r="I56" s="4"/>
      <c r="J56" s="4"/>
      <c r="K56" s="4"/>
      <c r="L56" s="5"/>
    </row>
    <row r="57" spans="1:12" x14ac:dyDescent="0.3">
      <c r="A57" s="2"/>
      <c r="B57" s="3"/>
      <c r="C57" s="4"/>
      <c r="D57" s="4"/>
      <c r="E57" s="4"/>
      <c r="F57" s="4"/>
      <c r="G57" s="4"/>
      <c r="H57" s="4"/>
      <c r="I57" s="4"/>
      <c r="J57" s="4"/>
      <c r="K57" s="4"/>
      <c r="L57" s="5"/>
    </row>
    <row r="58" spans="1:12" x14ac:dyDescent="0.3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  <c r="L58" s="5"/>
    </row>
    <row r="59" spans="1:12" x14ac:dyDescent="0.3">
      <c r="A59" s="2"/>
      <c r="B59" s="3"/>
      <c r="C59" s="4"/>
      <c r="D59" s="4"/>
      <c r="E59" s="4"/>
      <c r="F59" s="4"/>
      <c r="G59" s="4"/>
      <c r="H59" s="4"/>
      <c r="I59" s="4"/>
      <c r="J59" s="4"/>
      <c r="K59" s="4"/>
      <c r="L59" s="5"/>
    </row>
    <row r="60" spans="1:12" x14ac:dyDescent="0.3">
      <c r="A60" s="2"/>
      <c r="B60" s="3"/>
      <c r="C60" s="4"/>
      <c r="D60" s="4"/>
      <c r="E60" s="4"/>
      <c r="F60" s="4"/>
      <c r="G60" s="4"/>
      <c r="H60" s="4"/>
      <c r="I60" s="4"/>
      <c r="J60" s="4"/>
      <c r="K60" s="4"/>
      <c r="L60" s="5"/>
    </row>
    <row r="61" spans="1:12" x14ac:dyDescent="0.3">
      <c r="A61" s="2"/>
      <c r="B61" s="3"/>
      <c r="C61" s="4"/>
      <c r="D61" s="4"/>
      <c r="E61" s="4"/>
      <c r="F61" s="4"/>
      <c r="G61" s="4"/>
      <c r="H61" s="4"/>
      <c r="I61" s="4"/>
      <c r="J61" s="4"/>
      <c r="K61" s="4"/>
      <c r="L61" s="5"/>
    </row>
    <row r="62" spans="1:12" x14ac:dyDescent="0.3">
      <c r="A62" s="2"/>
      <c r="B62" s="3"/>
      <c r="C62" s="4"/>
      <c r="D62" s="4"/>
      <c r="E62" s="4"/>
      <c r="F62" s="4"/>
      <c r="G62" s="4"/>
      <c r="H62" s="4"/>
      <c r="I62" s="4"/>
      <c r="J62" s="4"/>
      <c r="K62" s="4"/>
      <c r="L62" s="5"/>
    </row>
    <row r="63" spans="1:12" x14ac:dyDescent="0.3">
      <c r="A63" s="2"/>
      <c r="B63" s="3"/>
      <c r="C63" s="4"/>
      <c r="D63" s="4"/>
      <c r="E63" s="4"/>
      <c r="F63" s="4"/>
      <c r="G63" s="4"/>
      <c r="H63" s="4"/>
      <c r="I63" s="4"/>
      <c r="J63" s="4"/>
      <c r="K63" s="4"/>
      <c r="L63" s="5"/>
    </row>
    <row r="64" spans="1:12" x14ac:dyDescent="0.3">
      <c r="A64" s="2"/>
      <c r="B64" s="3"/>
      <c r="C64" s="4"/>
      <c r="D64" s="4"/>
      <c r="E64" s="4"/>
      <c r="F64" s="4"/>
      <c r="G64" s="4"/>
      <c r="H64" s="4"/>
      <c r="I64" s="4"/>
      <c r="J64" s="4"/>
      <c r="K64" s="4"/>
      <c r="L64" s="5"/>
    </row>
    <row r="65" spans="1:12" x14ac:dyDescent="0.3">
      <c r="A65" s="2"/>
      <c r="B65" s="3"/>
      <c r="C65" s="4"/>
      <c r="D65" s="4"/>
      <c r="E65" s="4"/>
      <c r="F65" s="4"/>
      <c r="G65" s="4"/>
      <c r="H65" s="4"/>
      <c r="I65" s="4"/>
      <c r="J65" s="4"/>
      <c r="K65" s="4"/>
      <c r="L65" s="5"/>
    </row>
    <row r="66" spans="1:12" x14ac:dyDescent="0.3">
      <c r="A66" s="2"/>
      <c r="B66" s="3"/>
      <c r="C66" s="4"/>
      <c r="D66" s="4"/>
      <c r="E66" s="4"/>
      <c r="F66" s="4"/>
      <c r="G66" s="4"/>
      <c r="H66" s="4"/>
      <c r="I66" s="4"/>
      <c r="J66" s="4"/>
      <c r="K66" s="4"/>
      <c r="L66" s="5"/>
    </row>
    <row r="67" spans="1:12" x14ac:dyDescent="0.3">
      <c r="A67" s="2"/>
      <c r="B67" s="3"/>
      <c r="C67" s="4"/>
      <c r="D67" s="4"/>
      <c r="E67" s="4"/>
      <c r="F67" s="4"/>
      <c r="G67" s="4"/>
      <c r="H67" s="4"/>
      <c r="I67" s="4"/>
      <c r="J67" s="4"/>
      <c r="K67" s="4"/>
      <c r="L67" s="5"/>
    </row>
    <row r="68" spans="1:12" x14ac:dyDescent="0.3">
      <c r="A68" s="2"/>
      <c r="B68" s="3"/>
      <c r="C68" s="4"/>
      <c r="D68" s="4"/>
      <c r="E68" s="4"/>
      <c r="F68" s="4"/>
      <c r="G68" s="4"/>
      <c r="H68" s="4"/>
      <c r="I68" s="4"/>
      <c r="J68" s="4"/>
      <c r="K68" s="4"/>
      <c r="L68" s="5"/>
    </row>
    <row r="69" spans="1:12" x14ac:dyDescent="0.3">
      <c r="A69" s="2"/>
      <c r="B69" s="3"/>
      <c r="C69" s="4"/>
      <c r="D69" s="4"/>
      <c r="E69" s="4"/>
      <c r="F69" s="4"/>
      <c r="G69" s="4"/>
      <c r="H69" s="4"/>
      <c r="I69" s="4"/>
      <c r="J69" s="4"/>
      <c r="K69" s="4"/>
      <c r="L69" s="5"/>
    </row>
    <row r="70" spans="1:12" x14ac:dyDescent="0.3">
      <c r="A70" s="2"/>
      <c r="B70" s="3"/>
      <c r="C70" s="4"/>
      <c r="D70" s="4"/>
      <c r="E70" s="4"/>
      <c r="F70" s="4"/>
      <c r="G70" s="4"/>
      <c r="H70" s="4"/>
      <c r="I70" s="4"/>
      <c r="J70" s="4"/>
      <c r="K70" s="4"/>
      <c r="L70" s="5"/>
    </row>
    <row r="71" spans="1:12" x14ac:dyDescent="0.3">
      <c r="A71" s="2"/>
      <c r="B71" s="3"/>
      <c r="C71" s="4"/>
      <c r="D71" s="4"/>
      <c r="E71" s="4"/>
      <c r="F71" s="4"/>
      <c r="G71" s="4"/>
      <c r="H71" s="4"/>
      <c r="I71" s="4"/>
      <c r="J71" s="4"/>
      <c r="K71" s="4"/>
      <c r="L71" s="5"/>
    </row>
    <row r="72" spans="1:12" x14ac:dyDescent="0.3">
      <c r="A72" s="2"/>
      <c r="B72" s="3"/>
      <c r="C72" s="4"/>
      <c r="D72" s="4"/>
      <c r="E72" s="4"/>
      <c r="F72" s="4"/>
      <c r="G72" s="4"/>
      <c r="H72" s="4"/>
      <c r="I72" s="4"/>
      <c r="J72" s="4"/>
      <c r="K72" s="4"/>
      <c r="L72" s="5"/>
    </row>
    <row r="73" spans="1:12" x14ac:dyDescent="0.3">
      <c r="A73" s="2"/>
      <c r="B73" s="3"/>
      <c r="C73" s="4"/>
      <c r="D73" s="4"/>
      <c r="E73" s="4"/>
      <c r="F73" s="4"/>
      <c r="G73" s="4"/>
      <c r="H73" s="4"/>
      <c r="I73" s="4"/>
      <c r="J73" s="4"/>
      <c r="K73" s="4"/>
      <c r="L73" s="5"/>
    </row>
    <row r="74" spans="1:12" x14ac:dyDescent="0.3">
      <c r="A74" s="2"/>
      <c r="B74" s="3"/>
      <c r="C74" s="4"/>
      <c r="D74" s="4"/>
      <c r="E74" s="4"/>
      <c r="F74" s="4"/>
      <c r="G74" s="4"/>
      <c r="H74" s="4"/>
      <c r="I74" s="4"/>
      <c r="J74" s="4"/>
      <c r="K74" s="4"/>
      <c r="L74" s="5"/>
    </row>
    <row r="75" spans="1:12" x14ac:dyDescent="0.3">
      <c r="A75" s="2"/>
      <c r="B75" s="3"/>
      <c r="C75" s="4"/>
      <c r="D75" s="4"/>
      <c r="E75" s="4"/>
      <c r="F75" s="4"/>
      <c r="G75" s="4"/>
      <c r="H75" s="4"/>
      <c r="I75" s="4"/>
      <c r="J75" s="4"/>
      <c r="K75" s="4"/>
      <c r="L75" s="5"/>
    </row>
    <row r="76" spans="1:12" x14ac:dyDescent="0.3">
      <c r="A76" s="2"/>
      <c r="B76" s="3"/>
      <c r="C76" s="4"/>
      <c r="D76" s="4"/>
      <c r="E76" s="4"/>
      <c r="F76" s="4"/>
      <c r="G76" s="4"/>
      <c r="H76" s="4"/>
      <c r="I76" s="4"/>
      <c r="J76" s="4"/>
      <c r="K76" s="4"/>
      <c r="L76" s="5"/>
    </row>
    <row r="77" spans="1:12" x14ac:dyDescent="0.3">
      <c r="A77" s="2"/>
      <c r="B77" s="3"/>
      <c r="C77" s="4"/>
      <c r="D77" s="4"/>
      <c r="E77" s="4"/>
      <c r="F77" s="4"/>
      <c r="G77" s="4"/>
      <c r="H77" s="4"/>
      <c r="I77" s="4"/>
      <c r="J77" s="4"/>
      <c r="K77" s="4"/>
      <c r="L77" s="5"/>
    </row>
    <row r="78" spans="1:12" x14ac:dyDescent="0.3">
      <c r="A78" s="2"/>
      <c r="B78" s="3"/>
      <c r="C78" s="4"/>
      <c r="D78" s="4"/>
      <c r="E78" s="4"/>
      <c r="F78" s="4"/>
      <c r="G78" s="4"/>
      <c r="H78" s="4"/>
      <c r="I78" s="4"/>
      <c r="J78" s="4"/>
      <c r="K78" s="4"/>
      <c r="L78" s="5"/>
    </row>
    <row r="79" spans="1:12" x14ac:dyDescent="0.3">
      <c r="A79" s="2"/>
      <c r="B79" s="3"/>
      <c r="C79" s="4"/>
      <c r="D79" s="4"/>
      <c r="E79" s="4"/>
      <c r="F79" s="4"/>
      <c r="G79" s="4"/>
      <c r="H79" s="4"/>
      <c r="I79" s="4"/>
      <c r="J79" s="4"/>
      <c r="K79" s="4"/>
      <c r="L79" s="5"/>
    </row>
    <row r="80" spans="1:12" x14ac:dyDescent="0.3">
      <c r="A80" s="2"/>
      <c r="B80" s="3"/>
      <c r="C80" s="4"/>
      <c r="D80" s="4"/>
      <c r="E80" s="4"/>
      <c r="F80" s="4"/>
      <c r="G80" s="4"/>
      <c r="H80" s="4"/>
      <c r="I80" s="4"/>
      <c r="J80" s="4"/>
      <c r="K80" s="4"/>
      <c r="L80" s="5"/>
    </row>
    <row r="81" spans="1:12" x14ac:dyDescent="0.3">
      <c r="A81" s="2"/>
      <c r="B81" s="3"/>
      <c r="C81" s="4"/>
      <c r="D81" s="4"/>
      <c r="E81" s="4"/>
      <c r="F81" s="4"/>
      <c r="G81" s="4"/>
      <c r="H81" s="4"/>
      <c r="I81" s="4"/>
      <c r="J81" s="4"/>
      <c r="K81" s="4"/>
      <c r="L81" s="5"/>
    </row>
    <row r="82" spans="1:12" x14ac:dyDescent="0.3">
      <c r="A82" s="2"/>
      <c r="B82" s="3"/>
      <c r="C82" s="4"/>
      <c r="D82" s="4"/>
      <c r="E82" s="4"/>
      <c r="F82" s="4"/>
      <c r="G82" s="4"/>
      <c r="H82" s="4"/>
      <c r="I82" s="4"/>
      <c r="J82" s="4"/>
      <c r="K82" s="4"/>
      <c r="L82" s="5"/>
    </row>
    <row r="83" spans="1:12" x14ac:dyDescent="0.3">
      <c r="A83" s="2"/>
      <c r="B83" s="3"/>
      <c r="C83" s="4"/>
      <c r="D83" s="4"/>
      <c r="E83" s="4"/>
      <c r="F83" s="4"/>
      <c r="G83" s="4"/>
      <c r="H83" s="4"/>
      <c r="I83" s="4"/>
      <c r="J83" s="4"/>
      <c r="K83" s="4"/>
      <c r="L83" s="5"/>
    </row>
    <row r="84" spans="1:12" x14ac:dyDescent="0.3">
      <c r="A84" s="2"/>
      <c r="B84" s="3"/>
      <c r="C84" s="4"/>
      <c r="D84" s="4"/>
      <c r="E84" s="4"/>
      <c r="F84" s="4"/>
      <c r="G84" s="4"/>
      <c r="H84" s="4"/>
      <c r="I84" s="4"/>
      <c r="J84" s="4"/>
      <c r="K84" s="4"/>
      <c r="L84" s="5"/>
    </row>
    <row r="85" spans="1:12" x14ac:dyDescent="0.3">
      <c r="A85" s="2"/>
      <c r="B85" s="3"/>
      <c r="C85" s="4"/>
      <c r="D85" s="4"/>
      <c r="E85" s="4"/>
      <c r="F85" s="4"/>
      <c r="G85" s="4"/>
      <c r="H85" s="4"/>
      <c r="I85" s="4"/>
      <c r="J85" s="4"/>
      <c r="K85" s="4"/>
      <c r="L85" s="5"/>
    </row>
    <row r="86" spans="1:12" x14ac:dyDescent="0.3">
      <c r="A86" s="2"/>
      <c r="B86" s="3"/>
      <c r="C86" s="4"/>
      <c r="D86" s="4"/>
      <c r="E86" s="4"/>
      <c r="F86" s="4"/>
      <c r="G86" s="4"/>
      <c r="H86" s="4"/>
      <c r="I86" s="4"/>
      <c r="J86" s="4"/>
      <c r="K86" s="4"/>
      <c r="L86" s="5"/>
    </row>
    <row r="87" spans="1:12" x14ac:dyDescent="0.3">
      <c r="A87" s="2"/>
      <c r="B87" s="3"/>
      <c r="C87" s="4"/>
      <c r="D87" s="4"/>
      <c r="E87" s="4"/>
      <c r="F87" s="4"/>
      <c r="G87" s="4"/>
      <c r="H87" s="4"/>
      <c r="I87" s="4"/>
      <c r="J87" s="4"/>
      <c r="K87" s="4"/>
      <c r="L87" s="5"/>
    </row>
    <row r="88" spans="1:12" x14ac:dyDescent="0.3">
      <c r="A88" s="2"/>
      <c r="B88" s="3"/>
      <c r="C88" s="4"/>
      <c r="D88" s="4"/>
      <c r="E88" s="4"/>
      <c r="F88" s="4"/>
      <c r="G88" s="4"/>
      <c r="H88" s="4"/>
      <c r="I88" s="4"/>
      <c r="J88" s="4"/>
      <c r="K88" s="4"/>
      <c r="L88" s="5"/>
    </row>
    <row r="89" spans="1:12" x14ac:dyDescent="0.3">
      <c r="A89" s="2"/>
      <c r="B89" s="3"/>
      <c r="C89" s="4"/>
      <c r="D89" s="4"/>
      <c r="E89" s="4"/>
      <c r="F89" s="4"/>
      <c r="G89" s="4"/>
      <c r="H89" s="4"/>
      <c r="I89" s="4"/>
      <c r="J89" s="4"/>
      <c r="K89" s="4"/>
      <c r="L89" s="5"/>
    </row>
    <row r="90" spans="1:12" x14ac:dyDescent="0.3">
      <c r="A90" s="2"/>
      <c r="B90" s="3"/>
      <c r="C90" s="4"/>
      <c r="D90" s="4"/>
      <c r="E90" s="4"/>
      <c r="F90" s="4"/>
      <c r="G90" s="4"/>
      <c r="H90" s="4"/>
      <c r="I90" s="4"/>
      <c r="J90" s="4"/>
      <c r="K90" s="4"/>
      <c r="L90" s="5"/>
    </row>
    <row r="91" spans="1:12" x14ac:dyDescent="0.3">
      <c r="A91" s="2"/>
      <c r="B91" s="3"/>
      <c r="C91" s="4"/>
      <c r="D91" s="4"/>
      <c r="E91" s="4"/>
      <c r="F91" s="4"/>
      <c r="G91" s="4"/>
      <c r="H91" s="4"/>
      <c r="I91" s="4"/>
      <c r="J91" s="4"/>
      <c r="K91" s="4"/>
      <c r="L91" s="5"/>
    </row>
    <row r="92" spans="1:12" x14ac:dyDescent="0.3">
      <c r="A92" s="2"/>
      <c r="B92" s="3"/>
      <c r="C92" s="4"/>
      <c r="D92" s="4"/>
      <c r="E92" s="4"/>
      <c r="F92" s="4"/>
      <c r="G92" s="4"/>
      <c r="H92" s="4"/>
      <c r="I92" s="4"/>
      <c r="J92" s="4"/>
      <c r="K92" s="4"/>
      <c r="L92" s="5"/>
    </row>
    <row r="93" spans="1:12" x14ac:dyDescent="0.3">
      <c r="A93" s="2"/>
      <c r="B93" s="3"/>
      <c r="C93" s="4"/>
      <c r="D93" s="4"/>
      <c r="E93" s="4"/>
      <c r="F93" s="4"/>
      <c r="G93" s="4"/>
      <c r="H93" s="4"/>
      <c r="I93" s="4"/>
      <c r="J93" s="4"/>
      <c r="K93" s="4"/>
      <c r="L93" s="5"/>
    </row>
    <row r="94" spans="1:12" x14ac:dyDescent="0.3">
      <c r="A94" s="2"/>
      <c r="B94" s="3"/>
      <c r="C94" s="4"/>
      <c r="D94" s="4"/>
      <c r="E94" s="4"/>
      <c r="F94" s="4"/>
      <c r="G94" s="4"/>
      <c r="H94" s="4"/>
      <c r="I94" s="4"/>
      <c r="J94" s="4"/>
      <c r="K94" s="4"/>
      <c r="L94" s="5"/>
    </row>
    <row r="95" spans="1:12" x14ac:dyDescent="0.3">
      <c r="A95" s="2"/>
      <c r="B95" s="3"/>
      <c r="C95" s="4"/>
      <c r="D95" s="4"/>
      <c r="E95" s="4"/>
      <c r="F95" s="4"/>
      <c r="G95" s="4"/>
      <c r="H95" s="4"/>
      <c r="I95" s="4"/>
      <c r="J95" s="4"/>
      <c r="K95" s="4"/>
      <c r="L95" s="5"/>
    </row>
    <row r="96" spans="1:12" x14ac:dyDescent="0.3">
      <c r="A96" s="2"/>
      <c r="B96" s="3"/>
      <c r="C96" s="4"/>
      <c r="D96" s="4"/>
      <c r="E96" s="4"/>
      <c r="F96" s="4"/>
      <c r="G96" s="4"/>
      <c r="H96" s="4"/>
      <c r="I96" s="4"/>
      <c r="J96" s="4"/>
      <c r="K96" s="4"/>
      <c r="L96" s="5"/>
    </row>
    <row r="97" spans="1:12" x14ac:dyDescent="0.3">
      <c r="A97" s="2"/>
      <c r="B97" s="3"/>
      <c r="C97" s="4"/>
      <c r="D97" s="4"/>
      <c r="E97" s="4"/>
      <c r="F97" s="4"/>
      <c r="G97" s="4"/>
      <c r="H97" s="4"/>
      <c r="I97" s="4"/>
      <c r="J97" s="4"/>
      <c r="K97" s="4"/>
      <c r="L97" s="5"/>
    </row>
    <row r="98" spans="1:12" x14ac:dyDescent="0.3">
      <c r="A98" s="2"/>
      <c r="B98" s="3"/>
      <c r="C98" s="4"/>
      <c r="D98" s="4"/>
      <c r="E98" s="4"/>
      <c r="F98" s="4"/>
      <c r="G98" s="4"/>
      <c r="H98" s="4"/>
      <c r="I98" s="4"/>
      <c r="J98" s="4"/>
      <c r="K98" s="4"/>
      <c r="L98" s="5"/>
    </row>
    <row r="99" spans="1:12" x14ac:dyDescent="0.3">
      <c r="A99" s="2"/>
      <c r="B99" s="3"/>
      <c r="C99" s="4"/>
      <c r="D99" s="4"/>
      <c r="E99" s="4"/>
      <c r="F99" s="4"/>
      <c r="G99" s="4"/>
      <c r="H99" s="4"/>
      <c r="I99" s="4"/>
      <c r="J99" s="4"/>
      <c r="K99" s="4"/>
      <c r="L99" s="5"/>
    </row>
    <row r="100" spans="1:12" x14ac:dyDescent="0.3">
      <c r="A100" s="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5"/>
    </row>
    <row r="101" spans="1:12" x14ac:dyDescent="0.3">
      <c r="A101" s="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5"/>
    </row>
    <row r="102" spans="1:12" x14ac:dyDescent="0.3">
      <c r="A102" s="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5"/>
    </row>
    <row r="103" spans="1:12" x14ac:dyDescent="0.3">
      <c r="A103" s="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5"/>
    </row>
    <row r="104" spans="1:12" x14ac:dyDescent="0.3">
      <c r="A104" s="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5"/>
    </row>
    <row r="105" spans="1:12" x14ac:dyDescent="0.3">
      <c r="A105" s="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5"/>
    </row>
    <row r="106" spans="1:12" x14ac:dyDescent="0.3">
      <c r="A106" s="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5"/>
    </row>
    <row r="107" spans="1:12" x14ac:dyDescent="0.3">
      <c r="A107" s="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5"/>
    </row>
    <row r="108" spans="1:12" x14ac:dyDescent="0.3">
      <c r="A108" s="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5"/>
    </row>
    <row r="109" spans="1:12" x14ac:dyDescent="0.3">
      <c r="A109" s="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5"/>
    </row>
    <row r="110" spans="1:12" x14ac:dyDescent="0.3">
      <c r="A110" s="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5"/>
    </row>
    <row r="111" spans="1:12" x14ac:dyDescent="0.3">
      <c r="A111" s="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5"/>
    </row>
    <row r="112" spans="1:12" x14ac:dyDescent="0.3">
      <c r="A112" s="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5"/>
    </row>
    <row r="113" spans="1:12" x14ac:dyDescent="0.3">
      <c r="A113" s="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5"/>
    </row>
    <row r="114" spans="1:12" x14ac:dyDescent="0.3">
      <c r="A114" s="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5"/>
    </row>
    <row r="115" spans="1:12" x14ac:dyDescent="0.3">
      <c r="A115" s="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5"/>
    </row>
    <row r="116" spans="1:12" x14ac:dyDescent="0.3">
      <c r="A116" s="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5"/>
    </row>
    <row r="117" spans="1:12" x14ac:dyDescent="0.3">
      <c r="A117" s="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5"/>
    </row>
    <row r="118" spans="1:12" x14ac:dyDescent="0.3">
      <c r="A118" s="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5"/>
    </row>
    <row r="119" spans="1:12" x14ac:dyDescent="0.3">
      <c r="A119" s="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5"/>
    </row>
    <row r="120" spans="1:12" x14ac:dyDescent="0.3">
      <c r="A120" s="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5"/>
    </row>
    <row r="121" spans="1:12" x14ac:dyDescent="0.3">
      <c r="A121" s="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5"/>
    </row>
    <row r="122" spans="1:12" x14ac:dyDescent="0.3">
      <c r="A122" s="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5"/>
    </row>
    <row r="123" spans="1:12" x14ac:dyDescent="0.3">
      <c r="A123" s="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5"/>
    </row>
    <row r="124" spans="1:12" x14ac:dyDescent="0.3">
      <c r="A124" s="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5"/>
    </row>
    <row r="125" spans="1:12" x14ac:dyDescent="0.3">
      <c r="A125" s="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5"/>
    </row>
    <row r="126" spans="1:12" x14ac:dyDescent="0.3">
      <c r="A126" s="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5"/>
    </row>
    <row r="127" spans="1:12" x14ac:dyDescent="0.3">
      <c r="A127" s="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5"/>
    </row>
    <row r="128" spans="1:12" x14ac:dyDescent="0.3">
      <c r="A128" s="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5"/>
    </row>
    <row r="129" spans="1:12" x14ac:dyDescent="0.3">
      <c r="A129" s="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5"/>
    </row>
    <row r="130" spans="1:12" x14ac:dyDescent="0.3">
      <c r="A130" s="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5"/>
    </row>
    <row r="131" spans="1:12" x14ac:dyDescent="0.3">
      <c r="A131" s="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5"/>
    </row>
    <row r="132" spans="1:12" x14ac:dyDescent="0.3">
      <c r="A132" s="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5"/>
    </row>
    <row r="133" spans="1:12" x14ac:dyDescent="0.3">
      <c r="A133" s="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5"/>
    </row>
    <row r="134" spans="1:12" x14ac:dyDescent="0.3">
      <c r="A134" s="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5"/>
    </row>
    <row r="135" spans="1:12" x14ac:dyDescent="0.3">
      <c r="A135" s="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5"/>
    </row>
    <row r="136" spans="1:12" x14ac:dyDescent="0.3">
      <c r="A136" s="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5"/>
    </row>
    <row r="137" spans="1:12" x14ac:dyDescent="0.3">
      <c r="A137" s="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5"/>
    </row>
    <row r="138" spans="1:12" x14ac:dyDescent="0.3">
      <c r="A138" s="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5"/>
    </row>
    <row r="139" spans="1:12" x14ac:dyDescent="0.3">
      <c r="A139" s="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5"/>
    </row>
    <row r="140" spans="1:12" x14ac:dyDescent="0.3">
      <c r="A140" s="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5"/>
    </row>
    <row r="141" spans="1:12" x14ac:dyDescent="0.3">
      <c r="A141" s="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5"/>
    </row>
    <row r="142" spans="1:12" x14ac:dyDescent="0.3">
      <c r="A142" s="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5"/>
    </row>
    <row r="143" spans="1:12" x14ac:dyDescent="0.3">
      <c r="A143" s="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5"/>
    </row>
    <row r="144" spans="1:12" x14ac:dyDescent="0.3">
      <c r="A144" s="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5"/>
    </row>
    <row r="145" spans="1:12" x14ac:dyDescent="0.3">
      <c r="A145" s="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5"/>
    </row>
    <row r="146" spans="1:12" x14ac:dyDescent="0.3">
      <c r="A146" s="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5"/>
    </row>
    <row r="147" spans="1:12" x14ac:dyDescent="0.3">
      <c r="A147" s="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5"/>
    </row>
    <row r="148" spans="1:12" x14ac:dyDescent="0.3">
      <c r="A148" s="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5"/>
    </row>
    <row r="149" spans="1:12" x14ac:dyDescent="0.3">
      <c r="A149" s="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5"/>
    </row>
    <row r="150" spans="1:12" x14ac:dyDescent="0.3">
      <c r="A150" s="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5"/>
    </row>
    <row r="151" spans="1:12" x14ac:dyDescent="0.3">
      <c r="A151" s="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5"/>
    </row>
    <row r="152" spans="1:12" x14ac:dyDescent="0.3">
      <c r="A152" s="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5"/>
    </row>
    <row r="153" spans="1:12" x14ac:dyDescent="0.3">
      <c r="A153" s="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5"/>
    </row>
    <row r="154" spans="1:12" x14ac:dyDescent="0.3">
      <c r="A154" s="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5"/>
    </row>
    <row r="155" spans="1:12" x14ac:dyDescent="0.3">
      <c r="A155" s="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5"/>
    </row>
    <row r="156" spans="1:12" x14ac:dyDescent="0.3">
      <c r="A156" s="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5"/>
    </row>
    <row r="157" spans="1:12" x14ac:dyDescent="0.3">
      <c r="A157" s="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5"/>
    </row>
    <row r="158" spans="1:12" x14ac:dyDescent="0.3">
      <c r="A158" s="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5"/>
    </row>
    <row r="159" spans="1:12" x14ac:dyDescent="0.3">
      <c r="A159" s="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5"/>
    </row>
    <row r="160" spans="1:12" x14ac:dyDescent="0.3">
      <c r="A160" s="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5"/>
    </row>
    <row r="161" spans="1:12" x14ac:dyDescent="0.3">
      <c r="A161" s="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5"/>
    </row>
    <row r="162" spans="1:12" x14ac:dyDescent="0.3">
      <c r="A162" s="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5"/>
    </row>
    <row r="163" spans="1:12" x14ac:dyDescent="0.3">
      <c r="A163" s="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5"/>
    </row>
    <row r="164" spans="1:12" x14ac:dyDescent="0.3">
      <c r="A164" s="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5"/>
    </row>
    <row r="165" spans="1:12" x14ac:dyDescent="0.3">
      <c r="A165" s="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5"/>
    </row>
    <row r="166" spans="1:12" x14ac:dyDescent="0.3">
      <c r="A166" s="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5"/>
    </row>
    <row r="167" spans="1:12" x14ac:dyDescent="0.3">
      <c r="A167" s="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5"/>
    </row>
    <row r="168" spans="1:12" x14ac:dyDescent="0.3">
      <c r="A168" s="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5"/>
    </row>
    <row r="169" spans="1:12" x14ac:dyDescent="0.3">
      <c r="A169" s="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5"/>
    </row>
    <row r="170" spans="1:12" x14ac:dyDescent="0.3">
      <c r="A170" s="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5"/>
    </row>
    <row r="171" spans="1:12" x14ac:dyDescent="0.3">
      <c r="A171" s="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5"/>
    </row>
    <row r="172" spans="1:12" x14ac:dyDescent="0.3">
      <c r="A172" s="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5"/>
    </row>
    <row r="173" spans="1:12" x14ac:dyDescent="0.3">
      <c r="A173" s="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5"/>
    </row>
    <row r="174" spans="1:12" x14ac:dyDescent="0.3">
      <c r="A174" s="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5"/>
    </row>
    <row r="175" spans="1:12" x14ac:dyDescent="0.3">
      <c r="A175" s="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5"/>
    </row>
    <row r="176" spans="1:12" x14ac:dyDescent="0.3">
      <c r="A176" s="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5"/>
    </row>
    <row r="177" spans="1:12" x14ac:dyDescent="0.3">
      <c r="A177" s="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5"/>
    </row>
    <row r="178" spans="1:12" x14ac:dyDescent="0.3">
      <c r="A178" s="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5"/>
    </row>
    <row r="179" spans="1:12" x14ac:dyDescent="0.3">
      <c r="A179" s="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5"/>
    </row>
    <row r="180" spans="1:12" x14ac:dyDescent="0.3">
      <c r="A180" s="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5"/>
    </row>
    <row r="181" spans="1:12" x14ac:dyDescent="0.3">
      <c r="A181" s="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5"/>
    </row>
    <row r="182" spans="1:12" x14ac:dyDescent="0.3">
      <c r="A182" s="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5"/>
    </row>
    <row r="183" spans="1:12" x14ac:dyDescent="0.3">
      <c r="A183" s="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5"/>
    </row>
    <row r="184" spans="1:12" x14ac:dyDescent="0.3">
      <c r="A184" s="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5"/>
    </row>
    <row r="185" spans="1:12" x14ac:dyDescent="0.3">
      <c r="A185" s="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5"/>
    </row>
    <row r="186" spans="1:12" x14ac:dyDescent="0.3">
      <c r="A186" s="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5"/>
    </row>
    <row r="187" spans="1:12" x14ac:dyDescent="0.3">
      <c r="A187" s="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5"/>
    </row>
    <row r="188" spans="1:12" x14ac:dyDescent="0.3">
      <c r="A188" s="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5"/>
    </row>
    <row r="189" spans="1:12" x14ac:dyDescent="0.3">
      <c r="A189" s="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5"/>
    </row>
    <row r="190" spans="1:12" x14ac:dyDescent="0.3">
      <c r="A190" s="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5"/>
    </row>
    <row r="191" spans="1:12" x14ac:dyDescent="0.3">
      <c r="A191" s="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5"/>
    </row>
    <row r="192" spans="1:12" x14ac:dyDescent="0.3">
      <c r="A192" s="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5"/>
    </row>
    <row r="193" spans="1:12" x14ac:dyDescent="0.3">
      <c r="A193" s="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5"/>
    </row>
    <row r="194" spans="1:12" x14ac:dyDescent="0.3">
      <c r="A194" s="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5"/>
    </row>
    <row r="195" spans="1:12" x14ac:dyDescent="0.3">
      <c r="A195" s="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5"/>
    </row>
    <row r="196" spans="1:12" x14ac:dyDescent="0.3">
      <c r="A196" s="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5"/>
    </row>
    <row r="197" spans="1:12" x14ac:dyDescent="0.3">
      <c r="A197" s="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5"/>
    </row>
    <row r="198" spans="1:12" x14ac:dyDescent="0.3">
      <c r="A198" s="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5"/>
    </row>
    <row r="199" spans="1:12" x14ac:dyDescent="0.3">
      <c r="A199" s="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5"/>
    </row>
    <row r="200" spans="1:12" x14ac:dyDescent="0.3">
      <c r="A200" s="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5"/>
    </row>
    <row r="201" spans="1:12" x14ac:dyDescent="0.3">
      <c r="A201" s="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5"/>
    </row>
    <row r="202" spans="1:12" x14ac:dyDescent="0.3">
      <c r="A202" s="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5"/>
    </row>
    <row r="203" spans="1:12" x14ac:dyDescent="0.3">
      <c r="A203" s="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5"/>
    </row>
    <row r="204" spans="1:12" x14ac:dyDescent="0.3">
      <c r="A204" s="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5"/>
    </row>
    <row r="205" spans="1:12" x14ac:dyDescent="0.3">
      <c r="A205" s="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5"/>
    </row>
    <row r="206" spans="1:12" x14ac:dyDescent="0.3">
      <c r="A206" s="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5"/>
    </row>
    <row r="207" spans="1:12" x14ac:dyDescent="0.3">
      <c r="A207" s="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5"/>
    </row>
    <row r="208" spans="1:12" x14ac:dyDescent="0.3">
      <c r="A208" s="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5"/>
    </row>
    <row r="209" spans="1:12" x14ac:dyDescent="0.3">
      <c r="A209" s="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5"/>
    </row>
    <row r="210" spans="1:12" x14ac:dyDescent="0.3">
      <c r="A210" s="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5"/>
    </row>
    <row r="211" spans="1:12" x14ac:dyDescent="0.3">
      <c r="A211" s="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5"/>
    </row>
    <row r="212" spans="1:12" x14ac:dyDescent="0.3">
      <c r="A212" s="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5"/>
    </row>
    <row r="213" spans="1:12" x14ac:dyDescent="0.3">
      <c r="A213" s="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5"/>
    </row>
    <row r="214" spans="1:12" x14ac:dyDescent="0.3">
      <c r="A214" s="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5"/>
    </row>
    <row r="215" spans="1:12" x14ac:dyDescent="0.3">
      <c r="A215" s="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5"/>
    </row>
    <row r="216" spans="1:12" x14ac:dyDescent="0.3">
      <c r="A216" s="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5"/>
    </row>
    <row r="217" spans="1:12" x14ac:dyDescent="0.3">
      <c r="A217" s="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5"/>
    </row>
    <row r="218" spans="1:12" x14ac:dyDescent="0.3">
      <c r="A218" s="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5"/>
    </row>
    <row r="219" spans="1:12" x14ac:dyDescent="0.3">
      <c r="A219" s="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5"/>
    </row>
    <row r="220" spans="1:12" x14ac:dyDescent="0.3">
      <c r="A220" s="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5"/>
    </row>
    <row r="221" spans="1:12" x14ac:dyDescent="0.3">
      <c r="A221" s="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5"/>
    </row>
    <row r="222" spans="1:12" x14ac:dyDescent="0.3">
      <c r="A222" s="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5"/>
    </row>
    <row r="223" spans="1:12" x14ac:dyDescent="0.3">
      <c r="A223" s="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5"/>
    </row>
    <row r="224" spans="1:12" x14ac:dyDescent="0.3">
      <c r="A224" s="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5"/>
    </row>
    <row r="225" spans="1:12" x14ac:dyDescent="0.3">
      <c r="A225" s="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5"/>
    </row>
    <row r="226" spans="1:12" x14ac:dyDescent="0.3">
      <c r="A226" s="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5"/>
    </row>
    <row r="227" spans="1:12" x14ac:dyDescent="0.3">
      <c r="A227" s="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5"/>
    </row>
    <row r="228" spans="1:12" x14ac:dyDescent="0.3">
      <c r="A228" s="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5"/>
    </row>
    <row r="229" spans="1:12" x14ac:dyDescent="0.3">
      <c r="A229" s="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5"/>
    </row>
    <row r="230" spans="1:12" x14ac:dyDescent="0.3">
      <c r="A230" s="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5"/>
    </row>
    <row r="231" spans="1:12" x14ac:dyDescent="0.3">
      <c r="A231" s="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5"/>
    </row>
    <row r="232" spans="1:12" x14ac:dyDescent="0.3">
      <c r="A232" s="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5"/>
    </row>
    <row r="233" spans="1:12" x14ac:dyDescent="0.3">
      <c r="A233" s="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5"/>
    </row>
    <row r="234" spans="1:12" x14ac:dyDescent="0.3">
      <c r="A234" s="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5"/>
    </row>
    <row r="235" spans="1:12" x14ac:dyDescent="0.3">
      <c r="A235" s="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5"/>
    </row>
    <row r="236" spans="1:12" x14ac:dyDescent="0.3">
      <c r="A236" s="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5"/>
    </row>
    <row r="237" spans="1:12" x14ac:dyDescent="0.3">
      <c r="A237" s="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5"/>
    </row>
    <row r="238" spans="1:12" x14ac:dyDescent="0.3">
      <c r="A238" s="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5"/>
    </row>
    <row r="239" spans="1:12" x14ac:dyDescent="0.3">
      <c r="A239" s="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5"/>
    </row>
    <row r="240" spans="1:12" x14ac:dyDescent="0.3">
      <c r="A240" s="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5"/>
    </row>
    <row r="241" spans="1:12" x14ac:dyDescent="0.3">
      <c r="A241" s="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5"/>
    </row>
    <row r="242" spans="1:12" x14ac:dyDescent="0.3">
      <c r="A242" s="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5"/>
    </row>
    <row r="243" spans="1:12" x14ac:dyDescent="0.3">
      <c r="A243" s="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5"/>
    </row>
    <row r="244" spans="1:12" x14ac:dyDescent="0.3">
      <c r="A244" s="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5"/>
    </row>
    <row r="245" spans="1:12" x14ac:dyDescent="0.3">
      <c r="A245" s="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5"/>
    </row>
    <row r="246" spans="1:12" x14ac:dyDescent="0.3">
      <c r="A246" s="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5"/>
    </row>
    <row r="247" spans="1:12" x14ac:dyDescent="0.3">
      <c r="A247" s="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5"/>
    </row>
    <row r="248" spans="1:12" x14ac:dyDescent="0.3">
      <c r="A248" s="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5"/>
    </row>
    <row r="249" spans="1:12" x14ac:dyDescent="0.3">
      <c r="A249" s="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5"/>
    </row>
    <row r="250" spans="1:12" x14ac:dyDescent="0.3">
      <c r="A250" s="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5"/>
    </row>
    <row r="251" spans="1:12" x14ac:dyDescent="0.3">
      <c r="A251" s="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5"/>
    </row>
    <row r="252" spans="1:12" x14ac:dyDescent="0.3">
      <c r="A252" s="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5"/>
    </row>
    <row r="253" spans="1:12" x14ac:dyDescent="0.3">
      <c r="A253" s="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5"/>
    </row>
    <row r="254" spans="1:12" x14ac:dyDescent="0.3">
      <c r="A254" s="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5"/>
    </row>
    <row r="255" spans="1:12" x14ac:dyDescent="0.3">
      <c r="A255" s="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5"/>
    </row>
    <row r="256" spans="1:12" x14ac:dyDescent="0.3">
      <c r="A256" s="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5"/>
    </row>
    <row r="257" spans="1:12" x14ac:dyDescent="0.3">
      <c r="A257" s="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5"/>
    </row>
    <row r="258" spans="1:12" x14ac:dyDescent="0.3">
      <c r="A258" s="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5"/>
    </row>
    <row r="259" spans="1:12" x14ac:dyDescent="0.3">
      <c r="A259" s="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5"/>
    </row>
    <row r="260" spans="1:12" x14ac:dyDescent="0.3">
      <c r="A260" s="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5"/>
    </row>
    <row r="261" spans="1:12" x14ac:dyDescent="0.3">
      <c r="A261" s="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5"/>
    </row>
    <row r="262" spans="1:12" x14ac:dyDescent="0.3">
      <c r="A262" s="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5"/>
    </row>
    <row r="263" spans="1:12" x14ac:dyDescent="0.3">
      <c r="A263" s="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5"/>
    </row>
    <row r="264" spans="1:12" x14ac:dyDescent="0.3">
      <c r="A264" s="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5"/>
    </row>
    <row r="265" spans="1:12" x14ac:dyDescent="0.3">
      <c r="A265" s="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5"/>
    </row>
    <row r="266" spans="1:12" x14ac:dyDescent="0.3">
      <c r="A266" s="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5"/>
    </row>
    <row r="267" spans="1:12" x14ac:dyDescent="0.3">
      <c r="A267" s="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5"/>
    </row>
    <row r="268" spans="1:12" x14ac:dyDescent="0.3">
      <c r="A268" s="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5"/>
    </row>
    <row r="269" spans="1:12" x14ac:dyDescent="0.3">
      <c r="A269" s="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5"/>
    </row>
    <row r="270" spans="1:12" x14ac:dyDescent="0.3">
      <c r="A270" s="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5"/>
    </row>
    <row r="271" spans="1:12" x14ac:dyDescent="0.3">
      <c r="A271" s="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5"/>
    </row>
    <row r="272" spans="1:12" x14ac:dyDescent="0.3">
      <c r="A272" s="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5"/>
    </row>
    <row r="273" spans="1:12" x14ac:dyDescent="0.3">
      <c r="A273" s="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5"/>
    </row>
    <row r="274" spans="1:12" x14ac:dyDescent="0.3">
      <c r="A274" s="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5"/>
    </row>
    <row r="275" spans="1:12" x14ac:dyDescent="0.3">
      <c r="A275" s="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5"/>
    </row>
    <row r="276" spans="1:12" x14ac:dyDescent="0.3">
      <c r="A276" s="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5"/>
    </row>
    <row r="277" spans="1:12" x14ac:dyDescent="0.3">
      <c r="A277" s="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5"/>
    </row>
    <row r="278" spans="1:12" x14ac:dyDescent="0.3">
      <c r="A278" s="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5"/>
    </row>
    <row r="279" spans="1:12" x14ac:dyDescent="0.3">
      <c r="A279" s="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5"/>
    </row>
    <row r="280" spans="1:12" x14ac:dyDescent="0.3">
      <c r="A280" s="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5"/>
    </row>
    <row r="281" spans="1:12" x14ac:dyDescent="0.3">
      <c r="A281" s="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5"/>
    </row>
    <row r="282" spans="1:12" x14ac:dyDescent="0.3">
      <c r="A282" s="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5"/>
    </row>
    <row r="283" spans="1:12" x14ac:dyDescent="0.3">
      <c r="A283" s="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5"/>
    </row>
    <row r="284" spans="1:12" x14ac:dyDescent="0.3">
      <c r="A284" s="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5"/>
    </row>
    <row r="285" spans="1:12" x14ac:dyDescent="0.3">
      <c r="A285" s="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5"/>
    </row>
    <row r="286" spans="1:12" x14ac:dyDescent="0.3">
      <c r="A286" s="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5"/>
    </row>
    <row r="287" spans="1:12" x14ac:dyDescent="0.3">
      <c r="A287" s="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5"/>
    </row>
    <row r="288" spans="1:12" x14ac:dyDescent="0.3">
      <c r="A288" s="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5"/>
    </row>
    <row r="289" spans="1:12" x14ac:dyDescent="0.3">
      <c r="A289" s="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5"/>
    </row>
    <row r="290" spans="1:12" x14ac:dyDescent="0.3">
      <c r="A290" s="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5"/>
    </row>
    <row r="291" spans="1:12" x14ac:dyDescent="0.3">
      <c r="A291" s="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5"/>
    </row>
    <row r="292" spans="1:12" x14ac:dyDescent="0.3">
      <c r="A292" s="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5"/>
    </row>
    <row r="293" spans="1:12" x14ac:dyDescent="0.3">
      <c r="A293" s="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5"/>
    </row>
    <row r="294" spans="1:12" x14ac:dyDescent="0.3">
      <c r="A294" s="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5"/>
    </row>
    <row r="295" spans="1:12" x14ac:dyDescent="0.3">
      <c r="A295" s="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5"/>
    </row>
    <row r="296" spans="1:12" x14ac:dyDescent="0.3">
      <c r="A296" s="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5"/>
    </row>
    <row r="297" spans="1:12" x14ac:dyDescent="0.3">
      <c r="A297" s="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5"/>
    </row>
    <row r="298" spans="1:12" x14ac:dyDescent="0.3">
      <c r="A298" s="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5"/>
    </row>
    <row r="299" spans="1:12" x14ac:dyDescent="0.3">
      <c r="A299" s="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5"/>
    </row>
    <row r="300" spans="1:12" x14ac:dyDescent="0.3">
      <c r="A300" s="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5"/>
    </row>
    <row r="301" spans="1:12" x14ac:dyDescent="0.3">
      <c r="A301" s="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5"/>
    </row>
    <row r="302" spans="1:12" x14ac:dyDescent="0.3">
      <c r="A302" s="2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5"/>
    </row>
    <row r="303" spans="1:12" x14ac:dyDescent="0.3">
      <c r="A303" s="2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5"/>
    </row>
    <row r="304" spans="1:12" x14ac:dyDescent="0.3">
      <c r="A304" s="2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5"/>
    </row>
    <row r="305" spans="1:12" x14ac:dyDescent="0.3">
      <c r="A305" s="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5"/>
    </row>
    <row r="306" spans="1:12" x14ac:dyDescent="0.3">
      <c r="A306" s="2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5"/>
    </row>
    <row r="307" spans="1:12" x14ac:dyDescent="0.3">
      <c r="A307" s="2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5"/>
    </row>
    <row r="308" spans="1:12" x14ac:dyDescent="0.3">
      <c r="A308" s="2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5"/>
    </row>
    <row r="309" spans="1:12" x14ac:dyDescent="0.3">
      <c r="A309" s="2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5"/>
    </row>
    <row r="310" spans="1:12" x14ac:dyDescent="0.3">
      <c r="A310" s="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5"/>
    </row>
    <row r="311" spans="1:12" x14ac:dyDescent="0.3">
      <c r="A311" s="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5"/>
    </row>
    <row r="312" spans="1:12" x14ac:dyDescent="0.3">
      <c r="A312" s="2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5"/>
    </row>
    <row r="313" spans="1:12" x14ac:dyDescent="0.3">
      <c r="A313" s="2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5"/>
    </row>
    <row r="314" spans="1:12" x14ac:dyDescent="0.3">
      <c r="A314" s="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5"/>
    </row>
    <row r="315" spans="1:12" x14ac:dyDescent="0.3">
      <c r="A315" s="2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5"/>
    </row>
    <row r="316" spans="1:12" x14ac:dyDescent="0.3">
      <c r="A316" s="2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5"/>
    </row>
    <row r="317" spans="1:12" x14ac:dyDescent="0.3">
      <c r="A317" s="2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5"/>
    </row>
    <row r="318" spans="1:12" x14ac:dyDescent="0.3">
      <c r="A318" s="2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5"/>
    </row>
    <row r="319" spans="1:12" x14ac:dyDescent="0.3">
      <c r="A319" s="2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5"/>
    </row>
    <row r="320" spans="1:12" x14ac:dyDescent="0.3">
      <c r="A320" s="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5"/>
    </row>
    <row r="321" spans="1:12" x14ac:dyDescent="0.3">
      <c r="A321" s="2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5"/>
    </row>
    <row r="322" spans="1:12" x14ac:dyDescent="0.3">
      <c r="A322" s="2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5"/>
    </row>
    <row r="323" spans="1:12" x14ac:dyDescent="0.3">
      <c r="A323" s="2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5"/>
    </row>
    <row r="324" spans="1:12" x14ac:dyDescent="0.3">
      <c r="A324" s="2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5"/>
    </row>
    <row r="325" spans="1:12" x14ac:dyDescent="0.3">
      <c r="A325" s="2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5"/>
    </row>
    <row r="326" spans="1:12" x14ac:dyDescent="0.3">
      <c r="A326" s="2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5"/>
    </row>
    <row r="327" spans="1:12" x14ac:dyDescent="0.3">
      <c r="A327" s="2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5"/>
    </row>
    <row r="328" spans="1:12" x14ac:dyDescent="0.3">
      <c r="A328" s="2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5"/>
    </row>
    <row r="329" spans="1:12" x14ac:dyDescent="0.3">
      <c r="A329" s="2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5"/>
    </row>
    <row r="330" spans="1:12" x14ac:dyDescent="0.3">
      <c r="A330" s="2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5"/>
    </row>
    <row r="331" spans="1:12" x14ac:dyDescent="0.3">
      <c r="A331" s="2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5"/>
    </row>
    <row r="332" spans="1:12" x14ac:dyDescent="0.3">
      <c r="A332" s="2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5"/>
    </row>
    <row r="333" spans="1:12" x14ac:dyDescent="0.3">
      <c r="A333" s="2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5"/>
    </row>
    <row r="334" spans="1:12" x14ac:dyDescent="0.3">
      <c r="A334" s="2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5"/>
    </row>
    <row r="335" spans="1:12" x14ac:dyDescent="0.3">
      <c r="A335" s="2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5"/>
    </row>
    <row r="336" spans="1:12" x14ac:dyDescent="0.3">
      <c r="A336" s="2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5"/>
    </row>
    <row r="337" spans="1:12" x14ac:dyDescent="0.3">
      <c r="A337" s="2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5"/>
    </row>
    <row r="338" spans="1:12" x14ac:dyDescent="0.3">
      <c r="A338" s="2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5"/>
    </row>
    <row r="339" spans="1:12" x14ac:dyDescent="0.3">
      <c r="A339" s="2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5"/>
    </row>
    <row r="340" spans="1:12" x14ac:dyDescent="0.3">
      <c r="A340" s="2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5"/>
    </row>
    <row r="341" spans="1:12" x14ac:dyDescent="0.3">
      <c r="A341" s="2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5"/>
    </row>
    <row r="342" spans="1:12" x14ac:dyDescent="0.3">
      <c r="A342" s="2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5"/>
    </row>
    <row r="343" spans="1:12" x14ac:dyDescent="0.3">
      <c r="A343" s="2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5"/>
    </row>
    <row r="344" spans="1:12" x14ac:dyDescent="0.3">
      <c r="A344" s="2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5"/>
    </row>
    <row r="345" spans="1:12" x14ac:dyDescent="0.3">
      <c r="A345" s="2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5"/>
    </row>
    <row r="346" spans="1:12" x14ac:dyDescent="0.3">
      <c r="A346" s="2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5"/>
    </row>
    <row r="347" spans="1:12" x14ac:dyDescent="0.3">
      <c r="A347" s="2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5"/>
    </row>
    <row r="348" spans="1:12" x14ac:dyDescent="0.3">
      <c r="A348" s="2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5"/>
    </row>
    <row r="349" spans="1:12" x14ac:dyDescent="0.3">
      <c r="A349" s="2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5"/>
    </row>
    <row r="350" spans="1:12" ht="15" thickBot="1" x14ac:dyDescent="0.35">
      <c r="A350" s="6"/>
      <c r="B350" s="7"/>
      <c r="C350" s="8"/>
      <c r="D350" s="8"/>
      <c r="E350" s="8"/>
      <c r="F350" s="8"/>
      <c r="G350" s="8"/>
      <c r="H350" s="8"/>
      <c r="I350" s="8"/>
      <c r="J350" s="8"/>
      <c r="K350" s="8"/>
      <c r="L350" s="9"/>
    </row>
    <row r="351" spans="1:12" x14ac:dyDescent="0.3">
      <c r="H351" s="1"/>
    </row>
  </sheetData>
  <sheetProtection algorithmName="SHA-512" hashValue="S3P8w5ZmOu9jbCPjVM8Y2B7ONU9+IXrnwH7oId2cboFhoBK6bX9vcr09AFWBjEIpNxnynstaJ/P1Ml/CR1bQkA==" saltValue="fz2jv97NLHe8qegvH4PVKA==" spinCount="100000" sheet="1" objects="1" scenarios="1" selectLockedCells="1"/>
  <mergeCells count="13">
    <mergeCell ref="A1:I1"/>
    <mergeCell ref="N1:W1"/>
    <mergeCell ref="Q18:S18"/>
    <mergeCell ref="R2:W2"/>
    <mergeCell ref="N12:O12"/>
    <mergeCell ref="P12:Q12"/>
    <mergeCell ref="R12:S12"/>
    <mergeCell ref="V4:W4"/>
    <mergeCell ref="T4:U4"/>
    <mergeCell ref="R4:S4"/>
    <mergeCell ref="P4:Q4"/>
    <mergeCell ref="N4:O4"/>
    <mergeCell ref="N18:P18"/>
  </mergeCells>
  <phoneticPr fontId="2" type="noConversion"/>
  <dataValidations count="11">
    <dataValidation type="list" allowBlank="1" showInputMessage="1" showErrorMessage="1" sqref="C3:C350" xr:uid="{00000000-0002-0000-0200-000000000000}">
      <formula1>$P$5:$P$9</formula1>
    </dataValidation>
    <dataValidation type="list" allowBlank="1" showInputMessage="1" showErrorMessage="1" sqref="B3:B350" xr:uid="{00000000-0002-0000-0200-000001000000}">
      <formula1>$N$5:$N$7</formula1>
    </dataValidation>
    <dataValidation type="list" allowBlank="1" showInputMessage="1" showErrorMessage="1" sqref="E3:E350" xr:uid="{00000000-0002-0000-0200-000002000000}">
      <formula1>$R$5:$R$10</formula1>
    </dataValidation>
    <dataValidation type="list" allowBlank="1" showInputMessage="1" showErrorMessage="1" sqref="H3:H351" xr:uid="{00000000-0002-0000-0200-000003000000}">
      <formula1>$V$5:$V$24</formula1>
    </dataValidation>
    <dataValidation type="list" allowBlank="1" showInputMessage="1" showErrorMessage="1" sqref="I3:I350" xr:uid="{00000000-0002-0000-0200-000004000000}">
      <formula1>$T$5:$T$13</formula1>
    </dataValidation>
    <dataValidation type="list" allowBlank="1" showInputMessage="1" showErrorMessage="1" sqref="D3:D350" xr:uid="{00000000-0002-0000-0200-000005000000}">
      <formula1>$P$13:$P$14</formula1>
    </dataValidation>
    <dataValidation type="list" allowBlank="1" showInputMessage="1" showErrorMessage="1" sqref="F4:F350" xr:uid="{00000000-0002-0000-0200-000006000000}">
      <formula1>$N$13:$N$15</formula1>
    </dataValidation>
    <dataValidation type="list" allowBlank="1" showInputMessage="1" showErrorMessage="1" sqref="G3:G350" xr:uid="{00000000-0002-0000-0200-000007000000}">
      <formula1>$R$13:$R$16</formula1>
    </dataValidation>
    <dataValidation type="list" allowBlank="1" showInputMessage="1" showErrorMessage="1" sqref="J3:J350" xr:uid="{00000000-0002-0000-0200-000008000000}">
      <formula1>$N$19:$N$27</formula1>
    </dataValidation>
    <dataValidation type="list" allowBlank="1" showInputMessage="1" showErrorMessage="1" sqref="K3:K350" xr:uid="{00000000-0002-0000-0200-000009000000}">
      <formula1>$Q$19:$Q$28</formula1>
    </dataValidation>
    <dataValidation type="list" allowBlank="1" showInputMessage="1" showErrorMessage="1" sqref="F3" xr:uid="{00000000-0002-0000-0200-00000A000000}">
      <formula1>$N$13:$N$16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6"/>
  <sheetViews>
    <sheetView workbookViewId="0">
      <selection activeCell="H19" sqref="H19"/>
    </sheetView>
  </sheetViews>
  <sheetFormatPr defaultRowHeight="14.4" x14ac:dyDescent="0.3"/>
  <cols>
    <col min="2" max="2" width="9.5546875" customWidth="1"/>
    <col min="3" max="3" width="8.5546875" customWidth="1"/>
    <col min="4" max="4" width="26.88671875" customWidth="1"/>
    <col min="5" max="5" width="21.5546875" customWidth="1"/>
    <col min="6" max="6" width="19" customWidth="1"/>
    <col min="8" max="8" width="13" customWidth="1"/>
    <col min="9" max="9" width="11" customWidth="1"/>
    <col min="12" max="13" width="12.6640625" customWidth="1"/>
    <col min="14" max="14" width="16.6640625" customWidth="1"/>
    <col min="19" max="19" width="44.33203125" customWidth="1"/>
  </cols>
  <sheetData>
    <row r="1" spans="1:19" ht="136.5" customHeight="1" x14ac:dyDescent="0.45">
      <c r="A1" s="120" t="s">
        <v>132</v>
      </c>
      <c r="B1" s="120"/>
      <c r="C1" s="120"/>
      <c r="D1" s="120"/>
      <c r="E1" s="120"/>
    </row>
    <row r="3" spans="1:19" x14ac:dyDescent="0.3">
      <c r="A3" s="121" t="s">
        <v>134</v>
      </c>
      <c r="B3" s="121"/>
      <c r="C3" s="121"/>
      <c r="D3" s="121"/>
      <c r="E3" s="121"/>
      <c r="F3" s="121"/>
      <c r="G3" s="121"/>
      <c r="H3" s="121"/>
      <c r="I3" s="121"/>
      <c r="K3" s="122" t="s">
        <v>135</v>
      </c>
      <c r="L3" s="122"/>
      <c r="M3" s="122"/>
      <c r="N3" s="122"/>
      <c r="O3" s="122"/>
      <c r="S3" s="66" t="s">
        <v>109</v>
      </c>
    </row>
    <row r="4" spans="1:19" ht="57.6" x14ac:dyDescent="0.3">
      <c r="A4" s="70" t="s">
        <v>79</v>
      </c>
      <c r="B4" s="55" t="s">
        <v>54</v>
      </c>
      <c r="C4" s="55" t="s">
        <v>94</v>
      </c>
      <c r="D4" s="71" t="s">
        <v>95</v>
      </c>
      <c r="E4" s="71" t="s">
        <v>126</v>
      </c>
      <c r="F4" s="72" t="s">
        <v>133</v>
      </c>
      <c r="G4" s="71" t="s">
        <v>125</v>
      </c>
      <c r="H4" s="73" t="s">
        <v>130</v>
      </c>
      <c r="I4" s="55" t="s">
        <v>112</v>
      </c>
      <c r="K4" s="70" t="s">
        <v>79</v>
      </c>
      <c r="L4" s="70" t="s">
        <v>131</v>
      </c>
      <c r="M4" s="71" t="s">
        <v>138</v>
      </c>
      <c r="N4" s="71" t="s">
        <v>137</v>
      </c>
      <c r="O4" s="71" t="s">
        <v>136</v>
      </c>
      <c r="P4" s="58"/>
      <c r="S4" s="90" t="s">
        <v>139</v>
      </c>
    </row>
    <row r="5" spans="1:19" x14ac:dyDescent="0.3">
      <c r="A5" s="77"/>
      <c r="B5" s="77"/>
      <c r="C5" s="77"/>
      <c r="D5" s="77"/>
      <c r="E5" s="77"/>
      <c r="F5" s="60"/>
      <c r="G5" s="60"/>
      <c r="H5" s="60"/>
      <c r="I5" s="60"/>
      <c r="K5" s="60"/>
      <c r="L5" s="60"/>
      <c r="M5" s="60"/>
      <c r="N5" s="60"/>
      <c r="O5" s="60"/>
      <c r="S5" s="90"/>
    </row>
    <row r="6" spans="1:19" x14ac:dyDescent="0.3">
      <c r="A6" s="74"/>
      <c r="B6" s="75"/>
      <c r="C6" s="76"/>
      <c r="D6" s="76"/>
      <c r="E6" s="76"/>
      <c r="F6" s="60"/>
      <c r="G6" s="60"/>
      <c r="H6" s="60"/>
      <c r="I6" s="60"/>
      <c r="K6" s="60"/>
      <c r="L6" s="60"/>
      <c r="M6" s="60"/>
      <c r="N6" s="60"/>
      <c r="O6" s="60"/>
      <c r="S6" s="90"/>
    </row>
    <row r="7" spans="1:19" x14ac:dyDescent="0.3">
      <c r="A7" s="74"/>
      <c r="B7" s="75"/>
      <c r="C7" s="76"/>
      <c r="D7" s="76"/>
      <c r="E7" s="76"/>
      <c r="F7" s="60"/>
      <c r="G7" s="60"/>
      <c r="H7" s="60"/>
      <c r="I7" s="60"/>
      <c r="K7" s="60"/>
      <c r="L7" s="60"/>
      <c r="M7" s="60"/>
      <c r="N7" s="60"/>
      <c r="O7" s="60"/>
      <c r="S7" s="57" t="s">
        <v>142</v>
      </c>
    </row>
    <row r="8" spans="1:19" x14ac:dyDescent="0.3">
      <c r="A8" s="74"/>
      <c r="B8" s="75"/>
      <c r="C8" s="76"/>
      <c r="D8" s="76"/>
      <c r="E8" s="76"/>
      <c r="F8" s="60"/>
      <c r="G8" s="60"/>
      <c r="H8" s="60"/>
      <c r="I8" s="60"/>
      <c r="K8" s="60"/>
      <c r="L8" s="60"/>
      <c r="M8" s="60"/>
      <c r="N8" s="60"/>
      <c r="O8" s="60"/>
      <c r="S8" s="1"/>
    </row>
    <row r="9" spans="1:19" x14ac:dyDescent="0.3">
      <c r="A9" s="74"/>
      <c r="B9" s="75"/>
      <c r="C9" s="76"/>
      <c r="D9" s="76"/>
      <c r="E9" s="76"/>
      <c r="F9" s="60"/>
      <c r="G9" s="60"/>
      <c r="H9" s="60"/>
      <c r="I9" s="60"/>
      <c r="K9" s="60"/>
      <c r="L9" s="60"/>
      <c r="M9" s="60"/>
      <c r="N9" s="60"/>
      <c r="O9" s="60"/>
      <c r="S9" s="90" t="s">
        <v>141</v>
      </c>
    </row>
    <row r="10" spans="1:19" x14ac:dyDescent="0.3">
      <c r="A10" s="74"/>
      <c r="B10" s="75"/>
      <c r="C10" s="76"/>
      <c r="D10" s="76"/>
      <c r="E10" s="76"/>
      <c r="F10" s="60"/>
      <c r="G10" s="60"/>
      <c r="H10" s="60"/>
      <c r="I10" s="60"/>
      <c r="K10" s="60"/>
      <c r="L10" s="60"/>
      <c r="M10" s="60"/>
      <c r="N10" s="60"/>
      <c r="O10" s="60"/>
      <c r="S10" s="90"/>
    </row>
    <row r="11" spans="1:19" x14ac:dyDescent="0.3">
      <c r="A11" s="74"/>
      <c r="B11" s="75"/>
      <c r="C11" s="76"/>
      <c r="D11" s="76"/>
      <c r="E11" s="76"/>
      <c r="F11" s="60"/>
      <c r="G11" s="60"/>
      <c r="H11" s="60"/>
      <c r="I11" s="60"/>
      <c r="K11" s="60"/>
      <c r="L11" s="60"/>
      <c r="M11" s="60"/>
      <c r="N11" s="60"/>
      <c r="O11" s="60"/>
      <c r="S11" s="90"/>
    </row>
    <row r="12" spans="1:19" x14ac:dyDescent="0.3">
      <c r="A12" s="74"/>
      <c r="B12" s="75"/>
      <c r="C12" s="76"/>
      <c r="D12" s="76"/>
      <c r="E12" s="76"/>
      <c r="F12" s="60"/>
      <c r="G12" s="60"/>
      <c r="H12" s="60"/>
      <c r="I12" s="60"/>
      <c r="K12" s="60"/>
      <c r="L12" s="60"/>
      <c r="M12" s="60"/>
      <c r="N12" s="60"/>
      <c r="O12" s="60"/>
      <c r="S12" s="1"/>
    </row>
    <row r="13" spans="1:19" x14ac:dyDescent="0.3">
      <c r="A13" s="74"/>
      <c r="B13" s="75"/>
      <c r="C13" s="76"/>
      <c r="D13" s="76"/>
      <c r="E13" s="76"/>
      <c r="F13" s="60"/>
      <c r="G13" s="60"/>
      <c r="H13" s="60"/>
      <c r="I13" s="60"/>
      <c r="K13" s="60"/>
      <c r="L13" s="60"/>
      <c r="M13" s="60"/>
      <c r="N13" s="60"/>
      <c r="O13" s="60"/>
      <c r="S13" s="1"/>
    </row>
    <row r="14" spans="1:19" x14ac:dyDescent="0.3">
      <c r="A14" s="74"/>
      <c r="B14" s="75"/>
      <c r="C14" s="76"/>
      <c r="D14" s="76"/>
      <c r="E14" s="76"/>
      <c r="F14" s="60"/>
      <c r="G14" s="60"/>
      <c r="H14" s="60"/>
      <c r="I14" s="60"/>
      <c r="K14" s="60"/>
      <c r="L14" s="60"/>
      <c r="M14" s="60"/>
      <c r="N14" s="60"/>
      <c r="O14" s="60"/>
      <c r="S14" s="1"/>
    </row>
    <row r="15" spans="1:19" x14ac:dyDescent="0.3">
      <c r="A15" s="74"/>
      <c r="B15" s="75"/>
      <c r="C15" s="76"/>
      <c r="D15" s="76"/>
      <c r="E15" s="76"/>
      <c r="F15" s="60"/>
      <c r="G15" s="60"/>
      <c r="H15" s="60"/>
      <c r="I15" s="60"/>
      <c r="K15" s="60"/>
      <c r="L15" s="60"/>
      <c r="M15" s="60"/>
      <c r="N15" s="60"/>
      <c r="O15" s="60"/>
      <c r="S15" s="67" t="s">
        <v>114</v>
      </c>
    </row>
    <row r="16" spans="1:19" x14ac:dyDescent="0.3">
      <c r="A16" s="74"/>
      <c r="B16" s="75"/>
      <c r="C16" s="76"/>
      <c r="D16" s="76"/>
      <c r="E16" s="76"/>
      <c r="F16" s="60"/>
      <c r="G16" s="60"/>
      <c r="H16" s="60"/>
      <c r="I16" s="60"/>
      <c r="K16" s="60"/>
      <c r="L16" s="60"/>
      <c r="M16" s="60"/>
      <c r="N16" s="60"/>
      <c r="O16" s="60"/>
      <c r="S16" s="57" t="s">
        <v>115</v>
      </c>
    </row>
    <row r="17" spans="1:19" x14ac:dyDescent="0.3">
      <c r="A17" s="74"/>
      <c r="B17" s="75"/>
      <c r="C17" s="76"/>
      <c r="D17" s="76"/>
      <c r="E17" s="76"/>
      <c r="F17" s="60"/>
      <c r="G17" s="60"/>
      <c r="H17" s="60"/>
      <c r="I17" s="60"/>
      <c r="K17" s="60"/>
      <c r="L17" s="60"/>
      <c r="M17" s="60"/>
      <c r="N17" s="60"/>
      <c r="O17" s="60"/>
      <c r="S17" s="90" t="s">
        <v>116</v>
      </c>
    </row>
    <row r="18" spans="1:19" x14ac:dyDescent="0.3">
      <c r="A18" s="74"/>
      <c r="B18" s="75"/>
      <c r="C18" s="76"/>
      <c r="D18" s="76"/>
      <c r="E18" s="76"/>
      <c r="F18" s="60"/>
      <c r="G18" s="60"/>
      <c r="H18" s="60"/>
      <c r="I18" s="60"/>
      <c r="K18" s="60"/>
      <c r="L18" s="60"/>
      <c r="M18" s="60"/>
      <c r="N18" s="60"/>
      <c r="O18" s="60"/>
      <c r="S18" s="90"/>
    </row>
    <row r="19" spans="1:19" x14ac:dyDescent="0.3">
      <c r="A19" s="60"/>
      <c r="B19" s="60"/>
      <c r="C19" s="60"/>
      <c r="D19" s="60"/>
      <c r="E19" s="60"/>
      <c r="F19" s="60"/>
      <c r="G19" s="60"/>
      <c r="H19" s="60"/>
      <c r="I19" s="60"/>
      <c r="K19" s="60"/>
      <c r="L19" s="60"/>
      <c r="M19" s="60"/>
      <c r="N19" s="60"/>
      <c r="O19" s="60"/>
      <c r="S19" s="90"/>
    </row>
    <row r="20" spans="1:19" x14ac:dyDescent="0.3">
      <c r="A20" s="60"/>
      <c r="B20" s="60"/>
      <c r="C20" s="60"/>
      <c r="D20" s="60"/>
      <c r="E20" s="60"/>
      <c r="F20" s="60"/>
      <c r="G20" s="60"/>
      <c r="H20" s="60"/>
      <c r="I20" s="60"/>
      <c r="K20" s="60"/>
      <c r="L20" s="60"/>
      <c r="M20" s="60"/>
      <c r="N20" s="60"/>
      <c r="O20" s="60"/>
      <c r="S20" s="90" t="s">
        <v>117</v>
      </c>
    </row>
    <row r="21" spans="1:19" x14ac:dyDescent="0.3">
      <c r="A21" s="60"/>
      <c r="B21" s="60"/>
      <c r="C21" s="60"/>
      <c r="D21" s="60"/>
      <c r="E21" s="60"/>
      <c r="F21" s="60"/>
      <c r="G21" s="60"/>
      <c r="H21" s="60"/>
      <c r="I21" s="60"/>
      <c r="K21" s="60"/>
      <c r="L21" s="60"/>
      <c r="M21" s="60"/>
      <c r="N21" s="60"/>
      <c r="O21" s="60"/>
      <c r="S21" s="90"/>
    </row>
    <row r="22" spans="1:19" x14ac:dyDescent="0.3">
      <c r="A22" s="60"/>
      <c r="B22" s="60"/>
      <c r="C22" s="60"/>
      <c r="D22" s="60"/>
      <c r="E22" s="60"/>
      <c r="F22" s="60"/>
      <c r="G22" s="60"/>
      <c r="H22" s="60"/>
      <c r="I22" s="60"/>
      <c r="K22" s="60"/>
      <c r="L22" s="60"/>
      <c r="M22" s="60"/>
      <c r="N22" s="60"/>
      <c r="O22" s="60"/>
      <c r="S22" s="90"/>
    </row>
    <row r="23" spans="1:19" x14ac:dyDescent="0.3">
      <c r="A23" s="60"/>
      <c r="B23" s="60"/>
      <c r="C23" s="60"/>
      <c r="D23" s="60"/>
      <c r="E23" s="60"/>
      <c r="F23" s="60"/>
      <c r="G23" s="60"/>
      <c r="H23" s="60"/>
      <c r="I23" s="60"/>
      <c r="K23" s="60"/>
      <c r="L23" s="60"/>
      <c r="M23" s="60"/>
      <c r="N23" s="60"/>
      <c r="O23" s="60"/>
      <c r="S23" s="90" t="s">
        <v>118</v>
      </c>
    </row>
    <row r="24" spans="1:19" x14ac:dyDescent="0.3">
      <c r="A24" s="60"/>
      <c r="B24" s="60"/>
      <c r="C24" s="60"/>
      <c r="D24" s="60"/>
      <c r="E24" s="60"/>
      <c r="F24" s="60"/>
      <c r="G24" s="60"/>
      <c r="H24" s="60"/>
      <c r="I24" s="60"/>
      <c r="K24" s="60"/>
      <c r="L24" s="60"/>
      <c r="M24" s="60"/>
      <c r="N24" s="60"/>
      <c r="O24" s="60"/>
      <c r="S24" s="90"/>
    </row>
    <row r="25" spans="1:19" x14ac:dyDescent="0.3">
      <c r="A25" s="60"/>
      <c r="B25" s="60"/>
      <c r="C25" s="60"/>
      <c r="D25" s="60"/>
      <c r="E25" s="60"/>
      <c r="F25" s="60"/>
      <c r="G25" s="60"/>
      <c r="H25" s="60"/>
      <c r="I25" s="60"/>
      <c r="K25" s="60"/>
      <c r="L25" s="60"/>
      <c r="M25" s="60"/>
      <c r="N25" s="60"/>
      <c r="O25" s="60"/>
      <c r="S25" s="57" t="s">
        <v>119</v>
      </c>
    </row>
    <row r="26" spans="1:19" x14ac:dyDescent="0.3">
      <c r="A26" s="60"/>
      <c r="B26" s="60"/>
      <c r="C26" s="60"/>
      <c r="D26" s="60"/>
      <c r="E26" s="60"/>
      <c r="F26" s="60"/>
      <c r="G26" s="60"/>
      <c r="H26" s="60"/>
      <c r="I26" s="60"/>
      <c r="K26" s="60"/>
      <c r="L26" s="60"/>
      <c r="M26" s="60"/>
      <c r="N26" s="60"/>
      <c r="O26" s="60"/>
      <c r="S26" s="90" t="s">
        <v>120</v>
      </c>
    </row>
    <row r="27" spans="1:19" x14ac:dyDescent="0.3">
      <c r="A27" s="60"/>
      <c r="B27" s="60"/>
      <c r="C27" s="60"/>
      <c r="D27" s="60"/>
      <c r="E27" s="60"/>
      <c r="F27" s="60"/>
      <c r="G27" s="60"/>
      <c r="H27" s="60"/>
      <c r="I27" s="60"/>
      <c r="K27" s="60"/>
      <c r="L27" s="60"/>
      <c r="M27" s="60"/>
      <c r="N27" s="60"/>
      <c r="O27" s="60"/>
      <c r="S27" s="90"/>
    </row>
    <row r="28" spans="1:19" x14ac:dyDescent="0.3">
      <c r="A28" s="60"/>
      <c r="B28" s="60"/>
      <c r="C28" s="60"/>
      <c r="D28" s="60"/>
      <c r="E28" s="60"/>
      <c r="F28" s="60"/>
      <c r="G28" s="60"/>
      <c r="H28" s="60"/>
      <c r="I28" s="60"/>
      <c r="K28" s="60"/>
      <c r="L28" s="60"/>
      <c r="M28" s="60"/>
      <c r="N28" s="60"/>
      <c r="O28" s="60"/>
      <c r="S28" s="90" t="s">
        <v>121</v>
      </c>
    </row>
    <row r="29" spans="1:19" x14ac:dyDescent="0.3">
      <c r="A29" s="60"/>
      <c r="B29" s="60"/>
      <c r="C29" s="60"/>
      <c r="D29" s="60"/>
      <c r="E29" s="60"/>
      <c r="F29" s="60"/>
      <c r="G29" s="60"/>
      <c r="H29" s="60"/>
      <c r="I29" s="60"/>
      <c r="K29" s="60"/>
      <c r="L29" s="60"/>
      <c r="M29" s="60"/>
      <c r="N29" s="60"/>
      <c r="O29" s="60"/>
      <c r="S29" s="90"/>
    </row>
    <row r="30" spans="1:19" x14ac:dyDescent="0.3">
      <c r="A30" s="60"/>
      <c r="B30" s="60"/>
      <c r="C30" s="60"/>
      <c r="D30" s="60"/>
      <c r="E30" s="60"/>
      <c r="F30" s="60"/>
      <c r="G30" s="60"/>
      <c r="H30" s="60"/>
      <c r="I30" s="60"/>
      <c r="K30" s="60"/>
      <c r="L30" s="60"/>
      <c r="M30" s="60"/>
      <c r="N30" s="60"/>
      <c r="O30" s="60"/>
      <c r="S30" s="90" t="s">
        <v>122</v>
      </c>
    </row>
    <row r="31" spans="1:19" x14ac:dyDescent="0.3">
      <c r="A31" s="60"/>
      <c r="B31" s="60"/>
      <c r="C31" s="60"/>
      <c r="D31" s="60"/>
      <c r="E31" s="60"/>
      <c r="F31" s="60"/>
      <c r="G31" s="60"/>
      <c r="H31" s="60"/>
      <c r="I31" s="60"/>
      <c r="K31" s="60"/>
      <c r="L31" s="60"/>
      <c r="M31" s="60"/>
      <c r="N31" s="60"/>
      <c r="O31" s="60"/>
      <c r="S31" s="90"/>
    </row>
    <row r="32" spans="1:19" x14ac:dyDescent="0.3">
      <c r="A32" s="60"/>
      <c r="B32" s="60"/>
      <c r="C32" s="60"/>
      <c r="D32" s="60"/>
      <c r="E32" s="60"/>
      <c r="F32" s="60"/>
      <c r="G32" s="60"/>
      <c r="H32" s="60"/>
      <c r="I32" s="60"/>
      <c r="K32" s="60"/>
      <c r="L32" s="60"/>
      <c r="M32" s="60"/>
      <c r="N32" s="60"/>
      <c r="O32" s="60"/>
    </row>
    <row r="33" spans="1:15" x14ac:dyDescent="0.3">
      <c r="A33" s="60"/>
      <c r="B33" s="60"/>
      <c r="C33" s="60"/>
      <c r="D33" s="60"/>
      <c r="E33" s="60"/>
      <c r="F33" s="60"/>
      <c r="G33" s="60"/>
      <c r="H33" s="60"/>
      <c r="I33" s="60"/>
      <c r="K33" s="60"/>
      <c r="L33" s="60"/>
      <c r="M33" s="60"/>
      <c r="N33" s="60"/>
      <c r="O33" s="60"/>
    </row>
    <row r="34" spans="1:15" x14ac:dyDescent="0.3">
      <c r="A34" s="60"/>
      <c r="B34" s="60"/>
      <c r="C34" s="60"/>
      <c r="D34" s="60"/>
      <c r="E34" s="60"/>
      <c r="F34" s="60"/>
      <c r="G34" s="60"/>
      <c r="H34" s="60"/>
      <c r="I34" s="60"/>
      <c r="K34" s="60"/>
      <c r="L34" s="60"/>
      <c r="M34" s="60"/>
      <c r="N34" s="60"/>
      <c r="O34" s="60"/>
    </row>
    <row r="35" spans="1:15" x14ac:dyDescent="0.3">
      <c r="A35" s="60"/>
      <c r="B35" s="60"/>
      <c r="C35" s="60"/>
      <c r="D35" s="60"/>
      <c r="E35" s="60"/>
      <c r="F35" s="60"/>
      <c r="G35" s="60"/>
      <c r="H35" s="60"/>
      <c r="I35" s="60"/>
      <c r="K35" s="60"/>
      <c r="L35" s="60"/>
      <c r="M35" s="60"/>
      <c r="N35" s="60"/>
      <c r="O35" s="60"/>
    </row>
    <row r="36" spans="1:15" x14ac:dyDescent="0.3">
      <c r="A36" s="60"/>
      <c r="B36" s="60"/>
      <c r="C36" s="60"/>
      <c r="D36" s="60"/>
      <c r="E36" s="60"/>
      <c r="F36" s="60"/>
      <c r="G36" s="60"/>
      <c r="H36" s="60"/>
      <c r="I36" s="60"/>
      <c r="K36" s="60"/>
      <c r="L36" s="60"/>
      <c r="M36" s="60"/>
      <c r="N36" s="60"/>
      <c r="O36" s="60"/>
    </row>
    <row r="37" spans="1:15" x14ac:dyDescent="0.3">
      <c r="A37" s="60"/>
      <c r="B37" s="60"/>
      <c r="C37" s="60"/>
      <c r="D37" s="60"/>
      <c r="E37" s="60"/>
      <c r="F37" s="60"/>
      <c r="G37" s="60"/>
      <c r="H37" s="60"/>
      <c r="I37" s="60"/>
      <c r="K37" s="60"/>
      <c r="L37" s="60"/>
      <c r="M37" s="60"/>
      <c r="N37" s="60"/>
      <c r="O37" s="60"/>
    </row>
    <row r="38" spans="1:15" x14ac:dyDescent="0.3">
      <c r="A38" s="60"/>
      <c r="B38" s="60"/>
      <c r="C38" s="60"/>
      <c r="D38" s="60"/>
      <c r="E38" s="60"/>
      <c r="F38" s="60"/>
      <c r="G38" s="60"/>
      <c r="H38" s="60"/>
      <c r="I38" s="60"/>
      <c r="K38" s="60"/>
      <c r="L38" s="60"/>
      <c r="M38" s="60"/>
      <c r="N38" s="60"/>
      <c r="O38" s="60"/>
    </row>
    <row r="39" spans="1:15" x14ac:dyDescent="0.3">
      <c r="A39" s="60"/>
      <c r="B39" s="60"/>
      <c r="C39" s="60"/>
      <c r="D39" s="60"/>
      <c r="E39" s="60"/>
      <c r="F39" s="60"/>
      <c r="G39" s="60"/>
      <c r="H39" s="60"/>
      <c r="I39" s="60"/>
      <c r="K39" s="60"/>
      <c r="L39" s="60"/>
      <c r="M39" s="60"/>
      <c r="N39" s="60"/>
      <c r="O39" s="60"/>
    </row>
    <row r="40" spans="1:15" x14ac:dyDescent="0.3">
      <c r="A40" s="60"/>
      <c r="B40" s="60"/>
      <c r="C40" s="60"/>
      <c r="D40" s="60"/>
      <c r="E40" s="60"/>
      <c r="F40" s="60"/>
      <c r="G40" s="60"/>
      <c r="H40" s="60"/>
      <c r="I40" s="60"/>
      <c r="K40" s="60"/>
      <c r="L40" s="60"/>
      <c r="M40" s="60"/>
      <c r="N40" s="60"/>
      <c r="O40" s="60"/>
    </row>
    <row r="41" spans="1:15" x14ac:dyDescent="0.3">
      <c r="A41" s="60"/>
      <c r="B41" s="60"/>
      <c r="C41" s="60"/>
      <c r="D41" s="60"/>
      <c r="E41" s="60"/>
      <c r="F41" s="60"/>
      <c r="G41" s="60"/>
      <c r="H41" s="60"/>
      <c r="I41" s="60"/>
      <c r="K41" s="60"/>
      <c r="L41" s="60"/>
      <c r="M41" s="60"/>
      <c r="N41" s="60"/>
      <c r="O41" s="60"/>
    </row>
    <row r="42" spans="1:15" x14ac:dyDescent="0.3">
      <c r="A42" s="60"/>
      <c r="B42" s="60"/>
      <c r="C42" s="60"/>
      <c r="D42" s="60"/>
      <c r="E42" s="60"/>
      <c r="F42" s="60"/>
      <c r="G42" s="60"/>
      <c r="H42" s="60"/>
      <c r="I42" s="60"/>
      <c r="K42" s="60"/>
      <c r="L42" s="60"/>
      <c r="M42" s="60"/>
      <c r="N42" s="60"/>
      <c r="O42" s="60"/>
    </row>
    <row r="43" spans="1:15" x14ac:dyDescent="0.3">
      <c r="A43" s="60"/>
      <c r="B43" s="60"/>
      <c r="C43" s="60"/>
      <c r="D43" s="60"/>
      <c r="E43" s="60"/>
      <c r="F43" s="60"/>
      <c r="G43" s="60"/>
      <c r="H43" s="60"/>
      <c r="I43" s="60"/>
      <c r="K43" s="60"/>
      <c r="L43" s="60"/>
      <c r="M43" s="60"/>
      <c r="N43" s="60"/>
      <c r="O43" s="60"/>
    </row>
    <row r="44" spans="1:15" x14ac:dyDescent="0.3">
      <c r="A44" s="60"/>
      <c r="B44" s="60"/>
      <c r="C44" s="60"/>
      <c r="D44" s="60"/>
      <c r="E44" s="60"/>
      <c r="F44" s="60"/>
      <c r="G44" s="60"/>
      <c r="H44" s="60"/>
      <c r="I44" s="60"/>
      <c r="K44" s="60"/>
      <c r="L44" s="60"/>
      <c r="M44" s="60"/>
      <c r="N44" s="60"/>
      <c r="O44" s="60"/>
    </row>
    <row r="45" spans="1:15" x14ac:dyDescent="0.3">
      <c r="A45" s="60"/>
      <c r="B45" s="60"/>
      <c r="C45" s="60"/>
      <c r="D45" s="60"/>
      <c r="E45" s="60"/>
      <c r="F45" s="60"/>
      <c r="G45" s="60"/>
      <c r="H45" s="60"/>
      <c r="I45" s="60"/>
      <c r="K45" s="60"/>
      <c r="L45" s="60"/>
      <c r="M45" s="60"/>
      <c r="N45" s="60"/>
      <c r="O45" s="60"/>
    </row>
    <row r="46" spans="1:15" x14ac:dyDescent="0.3">
      <c r="A46" s="60"/>
      <c r="B46" s="60"/>
      <c r="C46" s="60"/>
      <c r="D46" s="60"/>
      <c r="E46" s="60"/>
      <c r="F46" s="60"/>
      <c r="G46" s="60"/>
      <c r="H46" s="60"/>
      <c r="I46" s="60"/>
      <c r="K46" s="60"/>
      <c r="L46" s="60"/>
      <c r="M46" s="60"/>
      <c r="N46" s="60"/>
      <c r="O46" s="60"/>
    </row>
    <row r="47" spans="1:15" x14ac:dyDescent="0.3">
      <c r="A47" s="60"/>
      <c r="B47" s="60"/>
      <c r="C47" s="60"/>
      <c r="D47" s="60"/>
      <c r="E47" s="60"/>
      <c r="F47" s="60"/>
      <c r="G47" s="60"/>
      <c r="H47" s="60"/>
      <c r="I47" s="60"/>
      <c r="K47" s="60"/>
      <c r="L47" s="60"/>
      <c r="M47" s="60"/>
      <c r="N47" s="60"/>
      <c r="O47" s="60"/>
    </row>
    <row r="48" spans="1:15" x14ac:dyDescent="0.3">
      <c r="A48" s="60"/>
      <c r="B48" s="60"/>
      <c r="C48" s="60"/>
      <c r="D48" s="60"/>
      <c r="E48" s="60"/>
      <c r="F48" s="60"/>
      <c r="G48" s="60"/>
      <c r="H48" s="60"/>
      <c r="I48" s="60"/>
      <c r="K48" s="60"/>
      <c r="L48" s="60"/>
      <c r="M48" s="60"/>
      <c r="N48" s="60"/>
      <c r="O48" s="60"/>
    </row>
    <row r="49" spans="1:15" x14ac:dyDescent="0.3">
      <c r="A49" s="60"/>
      <c r="B49" s="60"/>
      <c r="C49" s="60"/>
      <c r="D49" s="60"/>
      <c r="E49" s="60"/>
      <c r="F49" s="60"/>
      <c r="G49" s="60"/>
      <c r="H49" s="60"/>
      <c r="I49" s="60"/>
      <c r="K49" s="60"/>
      <c r="L49" s="60"/>
      <c r="M49" s="60"/>
      <c r="N49" s="60"/>
      <c r="O49" s="60"/>
    </row>
    <row r="50" spans="1:15" x14ac:dyDescent="0.3">
      <c r="A50" s="60"/>
      <c r="B50" s="60"/>
      <c r="C50" s="60"/>
      <c r="D50" s="60"/>
      <c r="E50" s="60"/>
      <c r="F50" s="60"/>
      <c r="G50" s="60"/>
      <c r="H50" s="60"/>
      <c r="I50" s="60"/>
      <c r="K50" s="60"/>
      <c r="L50" s="60"/>
      <c r="M50" s="60"/>
      <c r="N50" s="60"/>
      <c r="O50" s="60"/>
    </row>
    <row r="51" spans="1:15" x14ac:dyDescent="0.3">
      <c r="A51" s="60"/>
      <c r="B51" s="60"/>
      <c r="C51" s="60"/>
      <c r="D51" s="60"/>
      <c r="E51" s="60"/>
      <c r="F51" s="60"/>
      <c r="G51" s="60"/>
      <c r="H51" s="60"/>
      <c r="I51" s="60"/>
      <c r="K51" s="60"/>
      <c r="L51" s="60"/>
      <c r="M51" s="60"/>
      <c r="N51" s="60"/>
      <c r="O51" s="60"/>
    </row>
    <row r="52" spans="1:15" x14ac:dyDescent="0.3">
      <c r="A52" s="60"/>
      <c r="B52" s="60"/>
      <c r="C52" s="60"/>
      <c r="D52" s="60"/>
      <c r="E52" s="60"/>
      <c r="F52" s="60"/>
      <c r="G52" s="60"/>
      <c r="H52" s="60"/>
      <c r="I52" s="60"/>
      <c r="K52" s="60"/>
      <c r="L52" s="60"/>
      <c r="M52" s="60"/>
      <c r="N52" s="60"/>
      <c r="O52" s="60"/>
    </row>
    <row r="53" spans="1:15" x14ac:dyDescent="0.3">
      <c r="A53" s="60"/>
      <c r="B53" s="60"/>
      <c r="C53" s="60"/>
      <c r="D53" s="60"/>
      <c r="E53" s="60"/>
      <c r="F53" s="60"/>
      <c r="G53" s="60"/>
      <c r="H53" s="60"/>
      <c r="I53" s="60"/>
      <c r="K53" s="60"/>
      <c r="L53" s="60"/>
      <c r="M53" s="60"/>
      <c r="N53" s="60"/>
      <c r="O53" s="60"/>
    </row>
    <row r="54" spans="1:15" x14ac:dyDescent="0.3">
      <c r="A54" s="60"/>
      <c r="B54" s="60"/>
      <c r="C54" s="60"/>
      <c r="D54" s="60"/>
      <c r="E54" s="60"/>
      <c r="F54" s="60"/>
      <c r="G54" s="60"/>
      <c r="H54" s="60"/>
      <c r="I54" s="60"/>
      <c r="K54" s="60"/>
      <c r="L54" s="60"/>
      <c r="M54" s="60"/>
      <c r="N54" s="60"/>
      <c r="O54" s="60"/>
    </row>
    <row r="55" spans="1:15" x14ac:dyDescent="0.3">
      <c r="A55" s="60"/>
      <c r="B55" s="60"/>
      <c r="C55" s="60"/>
      <c r="D55" s="60"/>
      <c r="E55" s="60"/>
      <c r="F55" s="60"/>
      <c r="G55" s="60"/>
      <c r="H55" s="60"/>
      <c r="I55" s="60"/>
      <c r="K55" s="60"/>
      <c r="L55" s="60"/>
      <c r="M55" s="60"/>
      <c r="N55" s="60"/>
      <c r="O55" s="60"/>
    </row>
    <row r="56" spans="1:15" x14ac:dyDescent="0.3">
      <c r="A56" s="60"/>
      <c r="B56" s="60"/>
      <c r="C56" s="60"/>
      <c r="D56" s="60"/>
      <c r="E56" s="60"/>
      <c r="F56" s="60"/>
      <c r="G56" s="60"/>
      <c r="H56" s="60"/>
      <c r="I56" s="60"/>
      <c r="K56" s="60"/>
      <c r="L56" s="60"/>
      <c r="M56" s="60"/>
      <c r="N56" s="60"/>
      <c r="O56" s="60"/>
    </row>
    <row r="57" spans="1:15" x14ac:dyDescent="0.3">
      <c r="A57" s="60"/>
      <c r="B57" s="60"/>
      <c r="C57" s="60"/>
      <c r="D57" s="60"/>
      <c r="E57" s="60"/>
      <c r="F57" s="60"/>
      <c r="G57" s="60"/>
      <c r="H57" s="60"/>
      <c r="I57" s="60"/>
      <c r="K57" s="60"/>
      <c r="L57" s="60"/>
      <c r="M57" s="60"/>
      <c r="N57" s="60"/>
      <c r="O57" s="60"/>
    </row>
    <row r="58" spans="1:15" x14ac:dyDescent="0.3">
      <c r="A58" s="60"/>
      <c r="B58" s="60"/>
      <c r="C58" s="60"/>
      <c r="D58" s="60"/>
      <c r="E58" s="60"/>
      <c r="F58" s="60"/>
      <c r="G58" s="60"/>
      <c r="H58" s="60"/>
      <c r="I58" s="60"/>
      <c r="K58" s="60"/>
      <c r="L58" s="60"/>
      <c r="M58" s="60"/>
      <c r="N58" s="60"/>
      <c r="O58" s="60"/>
    </row>
    <row r="59" spans="1:15" x14ac:dyDescent="0.3">
      <c r="A59" s="60"/>
      <c r="B59" s="60"/>
      <c r="C59" s="60"/>
      <c r="D59" s="60"/>
      <c r="E59" s="60"/>
      <c r="F59" s="60"/>
      <c r="G59" s="60"/>
      <c r="H59" s="60"/>
      <c r="I59" s="60"/>
      <c r="K59" s="60"/>
      <c r="L59" s="60"/>
      <c r="M59" s="60"/>
      <c r="N59" s="60"/>
      <c r="O59" s="60"/>
    </row>
    <row r="60" spans="1:15" x14ac:dyDescent="0.3">
      <c r="A60" s="60"/>
      <c r="B60" s="60"/>
      <c r="C60" s="60"/>
      <c r="D60" s="60"/>
      <c r="E60" s="60"/>
      <c r="F60" s="60"/>
      <c r="G60" s="60"/>
      <c r="H60" s="60"/>
      <c r="I60" s="60"/>
      <c r="K60" s="60"/>
      <c r="L60" s="60"/>
      <c r="M60" s="60"/>
      <c r="N60" s="60"/>
      <c r="O60" s="60"/>
    </row>
    <row r="61" spans="1:15" x14ac:dyDescent="0.3">
      <c r="A61" s="60"/>
      <c r="B61" s="60"/>
      <c r="C61" s="60"/>
      <c r="D61" s="60"/>
      <c r="E61" s="60"/>
      <c r="F61" s="60"/>
      <c r="G61" s="60"/>
      <c r="H61" s="60"/>
      <c r="I61" s="60"/>
      <c r="K61" s="60"/>
      <c r="L61" s="60"/>
      <c r="M61" s="60"/>
      <c r="N61" s="60"/>
      <c r="O61" s="60"/>
    </row>
    <row r="62" spans="1:15" x14ac:dyDescent="0.3">
      <c r="A62" s="60"/>
      <c r="B62" s="60"/>
      <c r="C62" s="60"/>
      <c r="D62" s="60"/>
      <c r="E62" s="60"/>
      <c r="F62" s="60"/>
      <c r="G62" s="60"/>
      <c r="H62" s="60"/>
      <c r="I62" s="60"/>
      <c r="K62" s="60"/>
      <c r="L62" s="60"/>
      <c r="M62" s="60"/>
      <c r="N62" s="60"/>
      <c r="O62" s="60"/>
    </row>
    <row r="63" spans="1:15" x14ac:dyDescent="0.3">
      <c r="A63" s="60"/>
      <c r="B63" s="60"/>
      <c r="C63" s="60"/>
      <c r="D63" s="60"/>
      <c r="E63" s="60"/>
      <c r="F63" s="60"/>
      <c r="G63" s="60"/>
      <c r="H63" s="60"/>
      <c r="I63" s="60"/>
      <c r="K63" s="60"/>
      <c r="L63" s="60"/>
      <c r="M63" s="60"/>
      <c r="N63" s="60"/>
      <c r="O63" s="60"/>
    </row>
    <row r="64" spans="1:15" x14ac:dyDescent="0.3">
      <c r="A64" s="60"/>
      <c r="B64" s="60"/>
      <c r="C64" s="60"/>
      <c r="D64" s="60"/>
      <c r="E64" s="60"/>
      <c r="F64" s="60"/>
      <c r="G64" s="60"/>
      <c r="H64" s="60"/>
      <c r="I64" s="60"/>
      <c r="K64" s="60"/>
      <c r="L64" s="60"/>
      <c r="M64" s="60"/>
      <c r="N64" s="60"/>
      <c r="O64" s="60"/>
    </row>
    <row r="65" spans="1:15" x14ac:dyDescent="0.3">
      <c r="A65" s="60"/>
      <c r="B65" s="60"/>
      <c r="C65" s="60"/>
      <c r="D65" s="60"/>
      <c r="E65" s="60"/>
      <c r="F65" s="60"/>
      <c r="G65" s="60"/>
      <c r="H65" s="60"/>
      <c r="I65" s="60"/>
      <c r="K65" s="60"/>
      <c r="L65" s="60"/>
      <c r="M65" s="60"/>
      <c r="N65" s="60"/>
      <c r="O65" s="60"/>
    </row>
    <row r="66" spans="1:15" x14ac:dyDescent="0.3">
      <c r="A66" s="60"/>
      <c r="B66" s="60"/>
      <c r="C66" s="60"/>
      <c r="D66" s="60"/>
      <c r="E66" s="60"/>
      <c r="F66" s="60"/>
      <c r="G66" s="60"/>
      <c r="H66" s="60"/>
      <c r="I66" s="60"/>
      <c r="K66" s="60"/>
      <c r="L66" s="60"/>
      <c r="M66" s="60"/>
      <c r="N66" s="60"/>
      <c r="O66" s="60"/>
    </row>
    <row r="67" spans="1:15" x14ac:dyDescent="0.3">
      <c r="A67" s="60"/>
      <c r="B67" s="60"/>
      <c r="C67" s="60"/>
      <c r="D67" s="60"/>
      <c r="E67" s="60"/>
      <c r="F67" s="60"/>
      <c r="G67" s="60"/>
      <c r="H67" s="60"/>
      <c r="I67" s="60"/>
      <c r="K67" s="60"/>
      <c r="L67" s="60"/>
      <c r="M67" s="60"/>
      <c r="N67" s="60"/>
      <c r="O67" s="60"/>
    </row>
    <row r="68" spans="1:15" x14ac:dyDescent="0.3">
      <c r="A68" s="60"/>
      <c r="B68" s="60"/>
      <c r="C68" s="60"/>
      <c r="D68" s="60"/>
      <c r="E68" s="60"/>
      <c r="F68" s="60"/>
      <c r="G68" s="60"/>
      <c r="H68" s="60"/>
      <c r="I68" s="60"/>
      <c r="K68" s="60"/>
      <c r="L68" s="60"/>
      <c r="M68" s="60"/>
      <c r="N68" s="60"/>
      <c r="O68" s="60"/>
    </row>
    <row r="69" spans="1:15" x14ac:dyDescent="0.3">
      <c r="A69" s="60"/>
      <c r="B69" s="60"/>
      <c r="C69" s="60"/>
      <c r="D69" s="60"/>
      <c r="E69" s="60"/>
      <c r="F69" s="60"/>
      <c r="G69" s="60"/>
      <c r="H69" s="60"/>
      <c r="I69" s="60"/>
      <c r="K69" s="60"/>
      <c r="L69" s="60"/>
      <c r="M69" s="60"/>
      <c r="N69" s="60"/>
      <c r="O69" s="60"/>
    </row>
    <row r="70" spans="1:15" x14ac:dyDescent="0.3">
      <c r="A70" s="60"/>
      <c r="B70" s="60"/>
      <c r="C70" s="60"/>
      <c r="D70" s="60"/>
      <c r="E70" s="60"/>
      <c r="F70" s="60"/>
      <c r="G70" s="60"/>
      <c r="H70" s="60"/>
      <c r="I70" s="60"/>
      <c r="K70" s="60"/>
      <c r="L70" s="60"/>
      <c r="M70" s="60"/>
      <c r="N70" s="60"/>
      <c r="O70" s="60"/>
    </row>
    <row r="71" spans="1:15" x14ac:dyDescent="0.3">
      <c r="A71" s="60"/>
      <c r="B71" s="60"/>
      <c r="C71" s="60"/>
      <c r="D71" s="60"/>
      <c r="E71" s="60"/>
      <c r="F71" s="60"/>
      <c r="G71" s="60"/>
      <c r="H71" s="60"/>
      <c r="I71" s="60"/>
      <c r="K71" s="60"/>
      <c r="L71" s="60"/>
      <c r="M71" s="60"/>
      <c r="N71" s="60"/>
      <c r="O71" s="60"/>
    </row>
    <row r="72" spans="1:15" x14ac:dyDescent="0.3">
      <c r="A72" s="60"/>
      <c r="B72" s="60"/>
      <c r="C72" s="60"/>
      <c r="D72" s="60"/>
      <c r="E72" s="60"/>
      <c r="F72" s="60"/>
      <c r="G72" s="60"/>
      <c r="H72" s="60"/>
      <c r="I72" s="60"/>
      <c r="K72" s="60"/>
      <c r="L72" s="60"/>
      <c r="M72" s="60"/>
      <c r="N72" s="60"/>
      <c r="O72" s="60"/>
    </row>
    <row r="73" spans="1:15" x14ac:dyDescent="0.3">
      <c r="A73" s="60"/>
      <c r="B73" s="60"/>
      <c r="C73" s="60"/>
      <c r="D73" s="60"/>
      <c r="E73" s="60"/>
      <c r="F73" s="60"/>
      <c r="G73" s="60"/>
      <c r="H73" s="60"/>
      <c r="I73" s="60"/>
      <c r="K73" s="60"/>
      <c r="L73" s="60"/>
      <c r="M73" s="60"/>
      <c r="N73" s="60"/>
      <c r="O73" s="60"/>
    </row>
    <row r="74" spans="1:15" x14ac:dyDescent="0.3">
      <c r="A74" s="60"/>
      <c r="B74" s="60"/>
      <c r="C74" s="60"/>
      <c r="D74" s="60"/>
      <c r="E74" s="60"/>
      <c r="F74" s="60"/>
      <c r="G74" s="60"/>
      <c r="H74" s="60"/>
      <c r="I74" s="60"/>
      <c r="K74" s="60"/>
      <c r="L74" s="60"/>
      <c r="M74" s="60"/>
      <c r="N74" s="60"/>
      <c r="O74" s="60"/>
    </row>
    <row r="75" spans="1:15" x14ac:dyDescent="0.3">
      <c r="A75" s="60"/>
      <c r="B75" s="60"/>
      <c r="C75" s="60"/>
      <c r="D75" s="60"/>
      <c r="E75" s="60"/>
      <c r="F75" s="60"/>
      <c r="G75" s="60"/>
      <c r="H75" s="60"/>
      <c r="I75" s="60"/>
      <c r="K75" s="60"/>
      <c r="L75" s="60"/>
      <c r="M75" s="60"/>
      <c r="N75" s="60"/>
      <c r="O75" s="60"/>
    </row>
    <row r="76" spans="1:15" x14ac:dyDescent="0.3">
      <c r="A76" s="60"/>
      <c r="B76" s="60"/>
      <c r="C76" s="60"/>
      <c r="D76" s="60"/>
      <c r="E76" s="60"/>
      <c r="F76" s="60"/>
      <c r="G76" s="60"/>
      <c r="H76" s="60"/>
      <c r="I76" s="60"/>
      <c r="K76" s="60"/>
      <c r="L76" s="60"/>
      <c r="M76" s="60"/>
      <c r="N76" s="60"/>
      <c r="O76" s="60"/>
    </row>
    <row r="77" spans="1:15" x14ac:dyDescent="0.3">
      <c r="A77" s="60"/>
      <c r="B77" s="60"/>
      <c r="C77" s="60"/>
      <c r="D77" s="60"/>
      <c r="E77" s="60"/>
      <c r="F77" s="60"/>
      <c r="G77" s="60"/>
      <c r="H77" s="60"/>
      <c r="I77" s="60"/>
      <c r="K77" s="60"/>
      <c r="L77" s="60"/>
      <c r="M77" s="60"/>
      <c r="N77" s="60"/>
      <c r="O77" s="60"/>
    </row>
    <row r="78" spans="1:15" x14ac:dyDescent="0.3">
      <c r="A78" s="60"/>
      <c r="B78" s="60"/>
      <c r="C78" s="60"/>
      <c r="D78" s="60"/>
      <c r="E78" s="60"/>
      <c r="F78" s="60"/>
      <c r="G78" s="60"/>
      <c r="H78" s="60"/>
      <c r="I78" s="60"/>
      <c r="K78" s="60"/>
      <c r="L78" s="60"/>
      <c r="M78" s="60"/>
      <c r="N78" s="60"/>
      <c r="O78" s="60"/>
    </row>
    <row r="79" spans="1:15" x14ac:dyDescent="0.3">
      <c r="A79" s="60"/>
      <c r="B79" s="60"/>
      <c r="C79" s="60"/>
      <c r="D79" s="60"/>
      <c r="E79" s="60"/>
      <c r="F79" s="60"/>
      <c r="G79" s="60"/>
      <c r="H79" s="60"/>
      <c r="I79" s="60"/>
      <c r="K79" s="60"/>
      <c r="L79" s="60"/>
      <c r="M79" s="60"/>
      <c r="N79" s="60"/>
      <c r="O79" s="60"/>
    </row>
    <row r="80" spans="1:15" x14ac:dyDescent="0.3">
      <c r="A80" s="60"/>
      <c r="B80" s="60"/>
      <c r="C80" s="60"/>
      <c r="D80" s="60"/>
      <c r="E80" s="60"/>
      <c r="F80" s="60"/>
      <c r="G80" s="60"/>
      <c r="H80" s="60"/>
      <c r="I80" s="60"/>
      <c r="K80" s="60"/>
      <c r="L80" s="60"/>
      <c r="M80" s="60"/>
      <c r="N80" s="60"/>
      <c r="O80" s="60"/>
    </row>
    <row r="81" spans="1:15" x14ac:dyDescent="0.3">
      <c r="A81" s="60"/>
      <c r="B81" s="60"/>
      <c r="C81" s="60"/>
      <c r="D81" s="60"/>
      <c r="E81" s="60"/>
      <c r="F81" s="60"/>
      <c r="G81" s="60"/>
      <c r="H81" s="60"/>
      <c r="I81" s="60"/>
      <c r="K81" s="60"/>
      <c r="L81" s="60"/>
      <c r="M81" s="60"/>
      <c r="N81" s="60"/>
      <c r="O81" s="60"/>
    </row>
    <row r="82" spans="1:15" x14ac:dyDescent="0.3">
      <c r="A82" s="60"/>
      <c r="B82" s="60"/>
      <c r="C82" s="60"/>
      <c r="D82" s="60"/>
      <c r="E82" s="60"/>
      <c r="F82" s="60"/>
      <c r="G82" s="60"/>
      <c r="H82" s="60"/>
      <c r="I82" s="60"/>
      <c r="K82" s="60"/>
      <c r="L82" s="60"/>
      <c r="M82" s="60"/>
      <c r="N82" s="60"/>
      <c r="O82" s="60"/>
    </row>
    <row r="83" spans="1:15" x14ac:dyDescent="0.3">
      <c r="A83" s="60"/>
      <c r="B83" s="60"/>
      <c r="C83" s="60"/>
      <c r="D83" s="60"/>
      <c r="E83" s="60"/>
      <c r="F83" s="60"/>
      <c r="G83" s="60"/>
      <c r="H83" s="60"/>
      <c r="I83" s="60"/>
      <c r="K83" s="60"/>
      <c r="L83" s="60"/>
      <c r="M83" s="60"/>
      <c r="N83" s="60"/>
      <c r="O83" s="60"/>
    </row>
    <row r="84" spans="1:15" x14ac:dyDescent="0.3">
      <c r="A84" s="60"/>
      <c r="B84" s="60"/>
      <c r="C84" s="60"/>
      <c r="D84" s="60"/>
      <c r="E84" s="60"/>
      <c r="F84" s="60"/>
      <c r="G84" s="60"/>
      <c r="H84" s="60"/>
      <c r="I84" s="60"/>
      <c r="K84" s="60"/>
      <c r="L84" s="60"/>
      <c r="M84" s="60"/>
      <c r="N84" s="60"/>
      <c r="O84" s="60"/>
    </row>
    <row r="85" spans="1:15" x14ac:dyDescent="0.3">
      <c r="A85" s="60"/>
      <c r="B85" s="60"/>
      <c r="C85" s="60"/>
      <c r="D85" s="60"/>
      <c r="E85" s="60"/>
      <c r="F85" s="60"/>
      <c r="G85" s="60"/>
      <c r="H85" s="60"/>
      <c r="I85" s="60"/>
      <c r="K85" s="60"/>
      <c r="L85" s="60"/>
      <c r="M85" s="60"/>
      <c r="N85" s="60"/>
      <c r="O85" s="60"/>
    </row>
    <row r="86" spans="1:15" x14ac:dyDescent="0.3">
      <c r="A86" s="60"/>
      <c r="B86" s="60"/>
      <c r="C86" s="60"/>
      <c r="D86" s="60"/>
      <c r="E86" s="60"/>
      <c r="F86" s="60"/>
      <c r="G86" s="60"/>
      <c r="H86" s="60"/>
      <c r="I86" s="60"/>
      <c r="K86" s="60"/>
      <c r="L86" s="60"/>
      <c r="M86" s="60"/>
      <c r="N86" s="60"/>
      <c r="O86" s="60"/>
    </row>
    <row r="87" spans="1:15" x14ac:dyDescent="0.3">
      <c r="A87" s="60"/>
      <c r="B87" s="60"/>
      <c r="C87" s="60"/>
      <c r="D87" s="60"/>
      <c r="E87" s="60"/>
      <c r="F87" s="60"/>
      <c r="G87" s="60"/>
      <c r="H87" s="60"/>
      <c r="I87" s="60"/>
      <c r="K87" s="60"/>
      <c r="L87" s="60"/>
      <c r="M87" s="60"/>
      <c r="N87" s="60"/>
      <c r="O87" s="60"/>
    </row>
    <row r="88" spans="1:15" x14ac:dyDescent="0.3">
      <c r="A88" s="60"/>
      <c r="B88" s="60"/>
      <c r="C88" s="60"/>
      <c r="D88" s="60"/>
      <c r="E88" s="60"/>
      <c r="F88" s="60"/>
      <c r="G88" s="60"/>
      <c r="H88" s="60"/>
      <c r="I88" s="60"/>
      <c r="K88" s="60"/>
      <c r="L88" s="60"/>
      <c r="M88" s="60"/>
      <c r="N88" s="60"/>
      <c r="O88" s="60"/>
    </row>
    <row r="89" spans="1:15" x14ac:dyDescent="0.3">
      <c r="A89" s="60"/>
      <c r="B89" s="60"/>
      <c r="C89" s="60"/>
      <c r="D89" s="60"/>
      <c r="E89" s="60"/>
      <c r="F89" s="60"/>
      <c r="G89" s="60"/>
      <c r="H89" s="60"/>
      <c r="I89" s="60"/>
      <c r="K89" s="60"/>
      <c r="L89" s="60"/>
      <c r="M89" s="60"/>
      <c r="N89" s="60"/>
      <c r="O89" s="60"/>
    </row>
    <row r="90" spans="1:15" x14ac:dyDescent="0.3">
      <c r="A90" s="60"/>
      <c r="B90" s="60"/>
      <c r="C90" s="60"/>
      <c r="D90" s="60"/>
      <c r="E90" s="60"/>
      <c r="F90" s="60"/>
      <c r="G90" s="60"/>
      <c r="H90" s="60"/>
      <c r="I90" s="60"/>
      <c r="K90" s="60"/>
      <c r="L90" s="60"/>
      <c r="M90" s="60"/>
      <c r="N90" s="60"/>
      <c r="O90" s="60"/>
    </row>
    <row r="91" spans="1:15" x14ac:dyDescent="0.3">
      <c r="A91" s="60"/>
      <c r="B91" s="60"/>
      <c r="C91" s="60"/>
      <c r="D91" s="60"/>
      <c r="E91" s="60"/>
      <c r="F91" s="60"/>
      <c r="G91" s="60"/>
      <c r="H91" s="60"/>
      <c r="I91" s="60"/>
      <c r="K91" s="60"/>
      <c r="L91" s="60"/>
      <c r="M91" s="60"/>
      <c r="N91" s="60"/>
      <c r="O91" s="60"/>
    </row>
    <row r="92" spans="1:15" x14ac:dyDescent="0.3">
      <c r="A92" s="60"/>
      <c r="B92" s="60"/>
      <c r="C92" s="60"/>
      <c r="D92" s="60"/>
      <c r="E92" s="60"/>
      <c r="F92" s="60"/>
      <c r="G92" s="60"/>
      <c r="H92" s="60"/>
      <c r="I92" s="60"/>
      <c r="K92" s="60"/>
      <c r="L92" s="60"/>
      <c r="M92" s="60"/>
      <c r="N92" s="60"/>
      <c r="O92" s="60"/>
    </row>
    <row r="93" spans="1:15" x14ac:dyDescent="0.3">
      <c r="A93" s="60"/>
      <c r="B93" s="60"/>
      <c r="C93" s="60"/>
      <c r="D93" s="60"/>
      <c r="E93" s="60"/>
      <c r="F93" s="60"/>
      <c r="G93" s="60"/>
      <c r="H93" s="60"/>
      <c r="I93" s="60"/>
      <c r="K93" s="60"/>
      <c r="L93" s="60"/>
      <c r="M93" s="60"/>
      <c r="N93" s="60"/>
      <c r="O93" s="60"/>
    </row>
    <row r="94" spans="1:15" x14ac:dyDescent="0.3">
      <c r="A94" s="60"/>
      <c r="B94" s="60"/>
      <c r="C94" s="60"/>
      <c r="D94" s="60"/>
      <c r="E94" s="60"/>
      <c r="F94" s="60"/>
      <c r="G94" s="60"/>
      <c r="H94" s="60"/>
      <c r="I94" s="60"/>
      <c r="K94" s="60"/>
      <c r="L94" s="60"/>
      <c r="M94" s="60"/>
      <c r="N94" s="60"/>
      <c r="O94" s="60"/>
    </row>
    <row r="95" spans="1:15" x14ac:dyDescent="0.3">
      <c r="A95" s="60"/>
      <c r="B95" s="60"/>
      <c r="C95" s="60"/>
      <c r="D95" s="60"/>
      <c r="E95" s="60"/>
      <c r="F95" s="60"/>
      <c r="G95" s="60"/>
      <c r="H95" s="60"/>
      <c r="I95" s="60"/>
      <c r="K95" s="60"/>
      <c r="L95" s="60"/>
      <c r="M95" s="60"/>
      <c r="N95" s="60"/>
      <c r="O95" s="60"/>
    </row>
    <row r="96" spans="1:15" x14ac:dyDescent="0.3">
      <c r="A96" s="60"/>
      <c r="B96" s="60"/>
      <c r="C96" s="60"/>
      <c r="D96" s="60"/>
      <c r="E96" s="60"/>
      <c r="F96" s="60"/>
      <c r="G96" s="60"/>
      <c r="H96" s="60"/>
      <c r="I96" s="60"/>
      <c r="K96" s="60"/>
      <c r="L96" s="60"/>
      <c r="M96" s="60"/>
      <c r="N96" s="60"/>
      <c r="O96" s="60"/>
    </row>
  </sheetData>
  <mergeCells count="11">
    <mergeCell ref="S17:S19"/>
    <mergeCell ref="A1:E1"/>
    <mergeCell ref="A3:I3"/>
    <mergeCell ref="K3:O3"/>
    <mergeCell ref="S4:S6"/>
    <mergeCell ref="S9:S11"/>
    <mergeCell ref="S20:S22"/>
    <mergeCell ref="S23:S24"/>
    <mergeCell ref="S26:S27"/>
    <mergeCell ref="S28:S29"/>
    <mergeCell ref="S30:S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Acute Medicine</vt:lpstr>
      <vt:lpstr>Emergency Medicine</vt:lpstr>
      <vt:lpstr>Anaesthetics</vt:lpstr>
      <vt:lpstr>ICU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Heidi Bentley</cp:lastModifiedBy>
  <dcterms:created xsi:type="dcterms:W3CDTF">2020-07-30T12:12:21Z</dcterms:created>
  <dcterms:modified xsi:type="dcterms:W3CDTF">2023-07-26T08:51:45Z</dcterms:modified>
</cp:coreProperties>
</file>